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V:\09.Учет электроэнергии\01 БАЛАНСЫ\МОСКОВСКАЯ ОБЛАСТЬ\2025\На сайт баланс\"/>
    </mc:Choice>
  </mc:AlternateContent>
  <xr:revisionPtr revIDLastSave="0" documentId="13_ncr:1_{AAD1460F-5462-4336-80F6-3C0FBFF35512}" xr6:coauthVersionLast="36" xr6:coauthVersionMax="36" xr10:uidLastSave="{00000000-0000-0000-0000-000000000000}"/>
  <bookViews>
    <workbookView xWindow="0" yWindow="0" windowWidth="22260" windowHeight="12645" activeTab="1" xr2:uid="{00000000-000D-0000-FFFF-FFFF00000000}"/>
  </bookViews>
  <sheets>
    <sheet name="Январь 25" sheetId="2" r:id="rId1"/>
    <sheet name="Февраль 25" sheetId="3" r:id="rId2"/>
    <sheet name="Март 2025" sheetId="1" r:id="rId3"/>
    <sheet name="Апрель 2025" sheetId="4" r:id="rId4"/>
    <sheet name="Май 2025" sheetId="5" r:id="rId5"/>
    <sheet name="Июнь 2025" sheetId="6" r:id="rId6"/>
    <sheet name="Июль 2025" sheetId="7" r:id="rId7"/>
  </sheets>
  <definedNames>
    <definedName name="_xlnm.Print_Area" localSheetId="1">'Февраль 25'!$A$1:$K$105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2" l="1"/>
  <c r="F91" i="2" l="1"/>
  <c r="G88" i="2"/>
  <c r="E88" i="2"/>
  <c r="G87" i="2"/>
  <c r="E87" i="2" s="1"/>
  <c r="G86" i="2"/>
  <c r="E86" i="2"/>
  <c r="G85" i="2"/>
  <c r="E85" i="2" s="1"/>
  <c r="G84" i="2"/>
  <c r="E84" i="2"/>
  <c r="J83" i="2"/>
  <c r="G82" i="2"/>
  <c r="E82" i="2" s="1"/>
  <c r="G81" i="2"/>
  <c r="E81" i="2"/>
  <c r="J80" i="2"/>
  <c r="G80" i="2" s="1"/>
  <c r="E80" i="2" s="1"/>
  <c r="G79" i="2"/>
  <c r="E79" i="2"/>
  <c r="G78" i="2"/>
  <c r="E78" i="2"/>
  <c r="G77" i="2"/>
  <c r="E77" i="2"/>
  <c r="G76" i="2"/>
  <c r="E76" i="2"/>
  <c r="G75" i="2"/>
  <c r="E75" i="2"/>
  <c r="G74" i="2"/>
  <c r="E74" i="2"/>
  <c r="G73" i="2"/>
  <c r="E73" i="2"/>
  <c r="G72" i="2"/>
  <c r="E72" i="2"/>
  <c r="G71" i="2"/>
  <c r="E71" i="2"/>
  <c r="G70" i="2"/>
  <c r="E70" i="2"/>
  <c r="J69" i="2"/>
  <c r="J65" i="2" s="1"/>
  <c r="G65" i="2" s="1"/>
  <c r="E65" i="2" s="1"/>
  <c r="G69" i="2"/>
  <c r="E69" i="2" s="1"/>
  <c r="G68" i="2"/>
  <c r="E68" i="2"/>
  <c r="G67" i="2"/>
  <c r="E67" i="2" s="1"/>
  <c r="G66" i="2"/>
  <c r="E66" i="2"/>
  <c r="K65" i="2"/>
  <c r="I65" i="2"/>
  <c r="H65" i="2"/>
  <c r="F65" i="2"/>
  <c r="G64" i="2"/>
  <c r="E64" i="2"/>
  <c r="K63" i="2"/>
  <c r="J63" i="2"/>
  <c r="G63" i="2"/>
  <c r="E63" i="2"/>
  <c r="G62" i="2"/>
  <c r="E62" i="2" s="1"/>
  <c r="G61" i="2"/>
  <c r="E61" i="2"/>
  <c r="G60" i="2"/>
  <c r="E60" i="2" s="1"/>
  <c r="G59" i="2"/>
  <c r="E59" i="2"/>
  <c r="G58" i="2"/>
  <c r="E58" i="2" s="1"/>
  <c r="G57" i="2"/>
  <c r="E57" i="2"/>
  <c r="K56" i="2"/>
  <c r="J56" i="2"/>
  <c r="I56" i="2"/>
  <c r="H56" i="2"/>
  <c r="G56" i="2" s="1"/>
  <c r="E56" i="2" s="1"/>
  <c r="F56" i="2"/>
  <c r="G55" i="2"/>
  <c r="E55" i="2" s="1"/>
  <c r="G54" i="2"/>
  <c r="E54" i="2"/>
  <c r="M53" i="2"/>
  <c r="K53" i="2" s="1"/>
  <c r="G53" i="2" s="1"/>
  <c r="E53" i="2" s="1"/>
  <c r="G52" i="2"/>
  <c r="E52" i="2" s="1"/>
  <c r="K51" i="2"/>
  <c r="G51" i="2"/>
  <c r="E51" i="2"/>
  <c r="G50" i="2"/>
  <c r="E50" i="2"/>
  <c r="G49" i="2"/>
  <c r="E49" i="2"/>
  <c r="K48" i="2"/>
  <c r="G48" i="2"/>
  <c r="E48" i="2"/>
  <c r="K47" i="2"/>
  <c r="G47" i="2" s="1"/>
  <c r="E47" i="2" s="1"/>
  <c r="J47" i="2"/>
  <c r="K46" i="2"/>
  <c r="G46" i="2" s="1"/>
  <c r="E46" i="2" s="1"/>
  <c r="J46" i="2"/>
  <c r="G45" i="2"/>
  <c r="E45" i="2" s="1"/>
  <c r="K44" i="2"/>
  <c r="J44" i="2"/>
  <c r="J43" i="2" s="1"/>
  <c r="J42" i="2" s="1"/>
  <c r="J39" i="2" s="1"/>
  <c r="J38" i="2" s="1"/>
  <c r="G44" i="2"/>
  <c r="E44" i="2" s="1"/>
  <c r="I43" i="2"/>
  <c r="I42" i="2" s="1"/>
  <c r="I39" i="2" s="1"/>
  <c r="I38" i="2" s="1"/>
  <c r="H43" i="2"/>
  <c r="F43" i="2"/>
  <c r="F42" i="2" s="1"/>
  <c r="F39" i="2" s="1"/>
  <c r="F38" i="2" s="1"/>
  <c r="F89" i="2" s="1"/>
  <c r="H42" i="2"/>
  <c r="L37" i="2"/>
  <c r="G37" i="2"/>
  <c r="E37" i="2"/>
  <c r="G36" i="2"/>
  <c r="E36" i="2"/>
  <c r="G35" i="2"/>
  <c r="E35" i="2"/>
  <c r="G34" i="2"/>
  <c r="E34" i="2"/>
  <c r="G33" i="2"/>
  <c r="E33" i="2"/>
  <c r="G32" i="2"/>
  <c r="E32" i="2"/>
  <c r="G31" i="2"/>
  <c r="E31" i="2"/>
  <c r="G30" i="2"/>
  <c r="E30" i="2"/>
  <c r="G29" i="2"/>
  <c r="E29" i="2"/>
  <c r="G28" i="2"/>
  <c r="E28" i="2" s="1"/>
  <c r="J27" i="2"/>
  <c r="H27" i="2"/>
  <c r="G27" i="2" s="1"/>
  <c r="E27" i="2" s="1"/>
  <c r="G26" i="2"/>
  <c r="E26" i="2"/>
  <c r="G25" i="2"/>
  <c r="E25" i="2" s="1"/>
  <c r="G24" i="2"/>
  <c r="G23" i="2" s="1"/>
  <c r="E24" i="2"/>
  <c r="E23" i="2" s="1"/>
  <c r="H23" i="2"/>
  <c r="G21" i="2"/>
  <c r="E21" i="2" s="1"/>
  <c r="E20" i="2" s="1"/>
  <c r="H20" i="2"/>
  <c r="G20" i="2"/>
  <c r="G19" i="2"/>
  <c r="E19" i="2" s="1"/>
  <c r="G18" i="2"/>
  <c r="E18" i="2"/>
  <c r="G17" i="2"/>
  <c r="E17" i="2" s="1"/>
  <c r="N16" i="2"/>
  <c r="G16" i="2"/>
  <c r="E16" i="2" s="1"/>
  <c r="G15" i="2"/>
  <c r="E15" i="2"/>
  <c r="J14" i="2"/>
  <c r="J13" i="2" s="1"/>
  <c r="I14" i="2"/>
  <c r="H14" i="2"/>
  <c r="I13" i="2"/>
  <c r="K83" i="2" l="1"/>
  <c r="G83" i="2" s="1"/>
  <c r="E83" i="2" s="1"/>
  <c r="K43" i="2"/>
  <c r="K42" i="2" s="1"/>
  <c r="K39" i="2" s="1"/>
  <c r="K38" i="2" s="1"/>
  <c r="H13" i="2"/>
  <c r="G13" i="2" s="1"/>
  <c r="G14" i="2"/>
  <c r="E14" i="2" s="1"/>
  <c r="H39" i="2"/>
  <c r="G39" i="2" l="1"/>
  <c r="E39" i="2" s="1"/>
  <c r="H38" i="2"/>
  <c r="G38" i="2" s="1"/>
  <c r="G43" i="2"/>
  <c r="E43" i="2" s="1"/>
  <c r="E13" i="2"/>
  <c r="G42" i="2"/>
  <c r="E42" i="2" s="1"/>
  <c r="G95" i="2" l="1"/>
  <c r="E38" i="2"/>
  <c r="E89" i="2" s="1"/>
  <c r="E90" i="2" s="1"/>
  <c r="G93" i="2"/>
  <c r="E93" i="2" s="1"/>
  <c r="G89" i="2"/>
  <c r="G90" i="2" l="1"/>
  <c r="G91" i="2"/>
  <c r="E91" i="2" l="1"/>
  <c r="G9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Никитина Светлана Анатольевна</author>
  </authors>
  <commentList>
    <comment ref="H16" authorId="0" shapeId="0" xr:uid="{DBE9C221-977D-4BA5-B164-5211CDFA020B}">
      <text>
        <r>
          <rPr>
            <b/>
            <sz val="9"/>
            <color indexed="81"/>
            <rFont val="Tahoma"/>
            <family val="2"/>
            <charset val="204"/>
          </rPr>
          <t>Никитина Светлана Анатольевна: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  <r>
          <rPr>
            <sz val="22"/>
            <color indexed="81"/>
            <rFont val="Tahoma"/>
            <family val="2"/>
            <charset val="204"/>
          </rPr>
          <t>РАЗНОГЛАСИЯ  1 380 квт*ч</t>
        </r>
      </text>
    </comment>
  </commentList>
</comments>
</file>

<file path=xl/sharedStrings.xml><?xml version="1.0" encoding="utf-8"?>
<sst xmlns="http://schemas.openxmlformats.org/spreadsheetml/2006/main" count="556" uniqueCount="245">
  <si>
    <t>Приложение № Р7</t>
  </si>
  <si>
    <t xml:space="preserve">к Регламенту снятия показаний </t>
  </si>
  <si>
    <t>приборов и средств учета</t>
  </si>
  <si>
    <t>Протокол разногласий № 1 к балансу за январь 2025 года</t>
  </si>
  <si>
    <t>АО "МСК Энерго"</t>
  </si>
  <si>
    <t xml:space="preserve">Московская обл.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</si>
  <si>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№ пп</t>
  </si>
  <si>
    <t>Показатели</t>
  </si>
  <si>
    <t>Ед.           измер.</t>
  </si>
  <si>
    <t>Факт</t>
  </si>
  <si>
    <t>По приборам учёта по ОС</t>
  </si>
  <si>
    <t xml:space="preserve">Без приборов учёта </t>
  </si>
  <si>
    <t>Всего</t>
  </si>
  <si>
    <t>ВН</t>
  </si>
  <si>
    <t>СН1</t>
  </si>
  <si>
    <t>СН2</t>
  </si>
  <si>
    <t>НН</t>
  </si>
  <si>
    <t>Отпущено в сеть Исполнителя  (п.1.1+ п.1.2 +п.1.3+ п.1.4.);                    
в том числе</t>
  </si>
  <si>
    <t>кВт.ч</t>
  </si>
  <si>
    <t>1.1</t>
  </si>
  <si>
    <t>ВСЕГО отпущено в сеть Исполнителя из сети Россети Московский регион (1.1.1.+1.1.2.+1.1.3.)</t>
  </si>
  <si>
    <t>1.1.1.</t>
  </si>
  <si>
    <t>Отпущено в сеть Исполнителя из сетей ПАО "Россети Московский регион" по Восточному филиалу</t>
  </si>
  <si>
    <t>1.1.2.</t>
  </si>
  <si>
    <t>Отпущено в сеть Исполнителя из сетей ПАО "Россети Московский регион" по Северному филиалу</t>
  </si>
  <si>
    <t>1.1.3.</t>
  </si>
  <si>
    <t>Отпущено в сеть Исполнителя из сетей ПАО "Россети Московский регион" по Московским высоковольтным сетям Центрального энергоучета</t>
  </si>
  <si>
    <t>1.1.4.</t>
  </si>
  <si>
    <t>Отпущено в сеть Исполнителя из сетей ПАО "Россети Московский регион" по Южному филиалу</t>
  </si>
  <si>
    <t>1.1.5.</t>
  </si>
  <si>
    <t xml:space="preserve">Отпущено в сеть Исполнителя  из сетей ПАО "Россети Московский регион" по Южному филиалу через ОАО "РЖД" </t>
  </si>
  <si>
    <t>1.2</t>
  </si>
  <si>
    <t>ВСЕГО отпущено  в сеть Исполнителя из сети МП МЭС филиала ОАО "ФСК ЕЭС" (1.2.1+1.2.2)</t>
  </si>
  <si>
    <t>1.2.1.</t>
  </si>
  <si>
    <t>Отпущено в сеть Исполнителя из сети  МП МЭС филиала ПАО "ФСК ЕЭС"</t>
  </si>
  <si>
    <t>1.2.2</t>
  </si>
  <si>
    <t>Отпущено в сеть Исполнителя  из сети МП МЭС филиала ПАО "ФСК ЕЭС" через сеть ТСО-потребителя (или потребителя)</t>
  </si>
  <si>
    <t>1.3</t>
  </si>
  <si>
    <t>ВСЕГО отпущено в сеть Исполнителя от Генерирующих компаний (ТЭЦ, ГЭС,ГРЭС) (1.3.1.+1.3.2.+1.3.3.)</t>
  </si>
  <si>
    <t>1.3.1</t>
  </si>
  <si>
    <t>Отпущено в сеть Исполнителя от Генерирующих компаний  (ТЭЦ, ГЭС,ГРЭС) ТЭЦ-21 Химки, Долгопрудный</t>
  </si>
  <si>
    <t>1.3.2</t>
  </si>
  <si>
    <t>Отпущено в сеть Исполнителя от Генерирующих компаний (ТЭЦ, ГЭС,ГРЭС) ТЭЦ-27 Мытищи мкр. 16, 17</t>
  </si>
  <si>
    <t>1.3.3.</t>
  </si>
  <si>
    <t>Отпущено в сеть Исполнителя от  Генерирующих компаний (ТЭЦ, ГЭС,ГРЭС) через сеть потребителя</t>
  </si>
  <si>
    <t>1.4</t>
  </si>
  <si>
    <t>Отпущено всего в сеть Исполнителя из других сетей (п.1.4.1+1.4.2.)</t>
  </si>
  <si>
    <t>1.4.1.</t>
  </si>
  <si>
    <t>Отпущено в сеть Исполнителя из  смежных сетей ТСО АО "Мособлэнерго"</t>
  </si>
  <si>
    <t>1.4.2.</t>
  </si>
  <si>
    <t>Отпущено в сеть Исполнителя из  смежных сетей ТСО ООО "БЭС"</t>
  </si>
  <si>
    <t>1.4.3.</t>
  </si>
  <si>
    <t>Отпущено в сеть Исполнителя из  смежных сетей ТСО ООО "ОЭС"</t>
  </si>
  <si>
    <t>1.4.4.</t>
  </si>
  <si>
    <t>Отпущено в сеть Исполнителя из  смежных сетей ТСО АО "Оборонэнерго"</t>
  </si>
  <si>
    <t>1.4.5.</t>
  </si>
  <si>
    <t>Отпущено в сеть Исполнителя из  смежных сетей ТСО АО "ОЭК"</t>
  </si>
  <si>
    <t>1.4.6.</t>
  </si>
  <si>
    <t>Переток из АО "МСК Энерго" г. Москва</t>
  </si>
  <si>
    <t>1.4.7.</t>
  </si>
  <si>
    <t>Отпущено в сеть Исполнителя из смежных сетей ООО "ЦК Энерго"</t>
  </si>
  <si>
    <t>1.4.8.</t>
  </si>
  <si>
    <t>Отпущено в сеть Исполнителя из смежных сетей ООО "Р-СЕТЬ"</t>
  </si>
  <si>
    <t>1.4.9.</t>
  </si>
  <si>
    <t>Отпущено в сеть Исполнителя из смежных сетей ООО "Вертикаль"</t>
  </si>
  <si>
    <t>1.4.10.</t>
  </si>
  <si>
    <t>Переток в АО "МСК Энерго"  г. Москва</t>
  </si>
  <si>
    <t>2.</t>
  </si>
  <si>
    <t>ВСЕГО полезный отпуск : (п.2.1.+2.5.+2.6.+2.7.)</t>
  </si>
  <si>
    <t>2.1.</t>
  </si>
  <si>
    <t>Потребителям Заказчика ( в том числе:  п.2.2.+2.3.+2.4.)</t>
  </si>
  <si>
    <t>2.2.</t>
  </si>
  <si>
    <t>Потребителям, обслуживаемым подрядными организациями 
(ДЭСК; ТСО ОАО "ЭСКМО")</t>
  </si>
  <si>
    <t>2.2.1.</t>
  </si>
  <si>
    <t>В.т.ч. Собственное потребление Исполнителя</t>
  </si>
  <si>
    <t>2.3.</t>
  </si>
  <si>
    <t>Потребителям, обслуживаемым отделениями Заказчика 
(п.2.3.1+2.3.2.+2.3.3+ 2.3.4.)</t>
  </si>
  <si>
    <t>2.3.1.</t>
  </si>
  <si>
    <t xml:space="preserve"> ВСЕГО потребителям, обслуживаемым отделениями ТО  (п.2.3.1.1.+2.3.1.2.+2.3.1.3.+2.3.1.4.+2.3.1.5.+2.3.1.6.)</t>
  </si>
  <si>
    <t>ДКП</t>
  </si>
  <si>
    <t>2.3.1.1.</t>
  </si>
  <si>
    <t>Потребителям, обслуживаемым отделениями Заказчика Восточное ТО</t>
  </si>
  <si>
    <t>2.3.1.2.</t>
  </si>
  <si>
    <t>Потребителям, обслуживаемым отделениями Заказчика Дмитровское ТО</t>
  </si>
  <si>
    <t>2.3.1.3.</t>
  </si>
  <si>
    <t>Потребителям, обслуживаемым отделениями Заказчика Северное ТО (Лобня, Юбилейный, Королев, Дмитров)</t>
  </si>
  <si>
    <t>2.3.1.4.</t>
  </si>
  <si>
    <t>Потребителям, обслуживаемым отделениями Заказчика Западное ТО</t>
  </si>
  <si>
    <t>2.3.1.5.</t>
  </si>
  <si>
    <t>Потребителям, обслуживаемым отделениями Заказчика Северо-Западное ТО</t>
  </si>
  <si>
    <t>2.3.1.6.</t>
  </si>
  <si>
    <t>Потребителям, обслуживаемым отделениями Заказчика Каширское ТО</t>
  </si>
  <si>
    <t>2.3.1.7.</t>
  </si>
  <si>
    <t>Потребителям, обслуживаемым отделениями Заказчика Ногинское ТО</t>
  </si>
  <si>
    <t>2.3.1.8.</t>
  </si>
  <si>
    <t>Потребителям, обслуживаемым отделениями Заказчика  Южное ТО</t>
  </si>
  <si>
    <t>2.3.1.9.</t>
  </si>
  <si>
    <t>Потребителям, обслуживаемым отделениями Заказчика  Шатурское ТО</t>
  </si>
  <si>
    <t>2.3.1.10.</t>
  </si>
  <si>
    <t>Потребителям, обслуживаемым отделениями Заказчика  Подольское ТО</t>
  </si>
  <si>
    <t>2.3.1.11.</t>
  </si>
  <si>
    <t>Потребителям, обслуживаемым отделениями Заказчика  Коломенское ТО</t>
  </si>
  <si>
    <t>2.3.1.12.</t>
  </si>
  <si>
    <t>В.т.ч.Собственное потребление Исполнителя</t>
  </si>
  <si>
    <t>2.3.2.</t>
  </si>
  <si>
    <t>ВСЕГО потребителям, обслуживаемым ГО (п.2.3.2.1.+2.3.2.2.+2.3.2.3.+2.3.2.4.)</t>
  </si>
  <si>
    <t>2.3.2.1.</t>
  </si>
  <si>
    <t xml:space="preserve"> Потребителям, обслуживаемым Юго-Восточным отделением</t>
  </si>
  <si>
    <t>2.3.2.2.</t>
  </si>
  <si>
    <t xml:space="preserve"> Потребителям, обслуживаемым Северным отделением </t>
  </si>
  <si>
    <t>2.3.2.3.</t>
  </si>
  <si>
    <t xml:space="preserve"> Потребителям, обслуживаемым _____________________________</t>
  </si>
  <si>
    <t>2.3.2.4.</t>
  </si>
  <si>
    <t>Потребителям, обслуживаемым _____________________________</t>
  </si>
  <si>
    <t>2.3.2.5.</t>
  </si>
  <si>
    <t>2.3.3.</t>
  </si>
  <si>
    <t>Потребителям, обслуживаемым ООРП</t>
  </si>
  <si>
    <t>2.3.4.</t>
  </si>
  <si>
    <t>Потребителям, обслуживаемым ЦОКК</t>
  </si>
  <si>
    <t>2.4</t>
  </si>
  <si>
    <t>Собственные нужды АО "Мосэнергосбыт"</t>
  </si>
  <si>
    <t>2.5.</t>
  </si>
  <si>
    <t>ВСЕГО транзит (п.2.5.1.+2.5.2.+2.5.3.+2.5.4.+2.5.5.)</t>
  </si>
  <si>
    <t>2.5.1.</t>
  </si>
  <si>
    <t>Транзит в  АО "Мособлэнерго"  сеть</t>
  </si>
  <si>
    <t>2.5.2.</t>
  </si>
  <si>
    <t>Транзит в  АО "Мособлэнерго"  сеть Домодедовский филиал</t>
  </si>
  <si>
    <t>2.5.3.</t>
  </si>
  <si>
    <t>Транзит в  АО "Мособлэнерго"  сеть Мытищинский филиал</t>
  </si>
  <si>
    <t>2.5.4.</t>
  </si>
  <si>
    <t>Транзит в  ООО "ОЭС"  сеть</t>
  </si>
  <si>
    <t>423057 монолит</t>
  </si>
  <si>
    <t>2.5.5</t>
  </si>
  <si>
    <t>Транзит в  ПАО "Россети Московский регион" СЭС сеть</t>
  </si>
  <si>
    <t>2.5.6</t>
  </si>
  <si>
    <t>Транзит в  ПАО "Россети Московский регион" ВЭС сеть</t>
  </si>
  <si>
    <t>2.5.7</t>
  </si>
  <si>
    <t>Транзит в  АО "Оборонэнерго"  сеть</t>
  </si>
  <si>
    <t>2.5.8</t>
  </si>
  <si>
    <t>Переток в ООО "Р-СЕТЬ"</t>
  </si>
  <si>
    <t>2.5.9</t>
  </si>
  <si>
    <t>ООО "Самолет-Прогресс"</t>
  </si>
  <si>
    <t>2.5.10</t>
  </si>
  <si>
    <t>Транзит в ООО "Вертикаль"  сеть</t>
  </si>
  <si>
    <t>2.5.11</t>
  </si>
  <si>
    <t>Транзит в ООО "ЦЭК"</t>
  </si>
  <si>
    <t>2.5.12</t>
  </si>
  <si>
    <t>Транзит в ООО "Элмонт Энерго"</t>
  </si>
  <si>
    <t>2.5.13</t>
  </si>
  <si>
    <t>Транзит в ООО "ОЭК"  сеть</t>
  </si>
  <si>
    <t>2.5.14</t>
  </si>
  <si>
    <t>В.т.ч.ООО "Электросервис"</t>
  </si>
  <si>
    <t>2.6.</t>
  </si>
  <si>
    <t>Потребителям других энергосбытовых организаций           
(Не абоненты Заказчика)</t>
  </si>
  <si>
    <t>2.6.1</t>
  </si>
  <si>
    <t>в том числе АО "АтомЭнергоСбыт" (Курск)</t>
  </si>
  <si>
    <t>2.6.2</t>
  </si>
  <si>
    <t>в том числе ООО "МСК Энерго" (Мытищи-ТРЦ)</t>
  </si>
  <si>
    <t>2.7.</t>
  </si>
  <si>
    <t>Потребителям Заказчика по договору купли продажи:</t>
  </si>
  <si>
    <t>2.7.1</t>
  </si>
  <si>
    <t>в том числе ООО "МагнитЭнерго"</t>
  </si>
  <si>
    <t>2.7.2</t>
  </si>
  <si>
    <t>в том числе ООО "ПрофСервисТрейд" (ООО "РЭК")</t>
  </si>
  <si>
    <t>2.7.3</t>
  </si>
  <si>
    <t>в том числе ООО "СберЭнерго"</t>
  </si>
  <si>
    <t>2.7.4</t>
  </si>
  <si>
    <t>в том числе ООО "Энерджи групп"</t>
  </si>
  <si>
    <t>2.7.5</t>
  </si>
  <si>
    <t>в том числе ООО "Нефтемашсервис-С"</t>
  </si>
  <si>
    <t>3</t>
  </si>
  <si>
    <t>Потери в сетях факт:</t>
  </si>
  <si>
    <t>(п.1. - п.2.)</t>
  </si>
  <si>
    <t>4</t>
  </si>
  <si>
    <t>(п.3/п.1)*100</t>
  </si>
  <si>
    <t>%</t>
  </si>
  <si>
    <t>5</t>
  </si>
  <si>
    <t>Потери к оплате:</t>
  </si>
  <si>
    <t>6</t>
  </si>
  <si>
    <t>7</t>
  </si>
  <si>
    <t>Объем э/э для оплаты по договору по передаче э/э всего</t>
  </si>
  <si>
    <t>Заказчик</t>
  </si>
  <si>
    <t>Исполнитель 1</t>
  </si>
  <si>
    <t>Исполнитель 2</t>
  </si>
  <si>
    <t>АО "Мосэнергосбыт"</t>
  </si>
  <si>
    <t>ПАО "Россети Московский регион"</t>
  </si>
  <si>
    <t>АО "МСК ЭНЕРГО"</t>
  </si>
  <si>
    <t>Генеральный директор</t>
  </si>
  <si>
    <t>________________________</t>
  </si>
  <si>
    <t xml:space="preserve">_________________________И.О.Ф.             </t>
  </si>
  <si>
    <t>____________Н.А. Прохорова</t>
  </si>
  <si>
    <t>м.п.</t>
  </si>
  <si>
    <t>Протокол разногласий № 2 к балансу за февраль 2025 года</t>
  </si>
  <si>
    <t>Отпущено в сеть ТСО  (п.1.1+ п.1.2 +п.1.3+ п.1.4.);                    
в том числе</t>
  </si>
  <si>
    <t>ВСЕГО отпущено в сеть ТСО из сети Россети Московский регион (1.1.1.+1.1.2.+1.1.3.)</t>
  </si>
  <si>
    <t>Отпущено в сеть ТСО из сетей ПАО "Россети Московский регион" по Восточному филиалу</t>
  </si>
  <si>
    <t>Отпущено в сеть ТСО из сетей ПАО "Россети Московский регион" по Северному филиалу</t>
  </si>
  <si>
    <t>Отпущено в сеть ТСО из сетей ПАО "Россети Московский регион" по Московским высоковольтным сетям Центрального энергоучета</t>
  </si>
  <si>
    <t>Отпущено в сеть ТСО из сетей ПАО "Россети Московский регион" по Южному филиалу</t>
  </si>
  <si>
    <t xml:space="preserve">Отпущено в сеть ТСО  из сетей ПАО "Россети Московский регион" по Южному филиалу через ОАО "РЖД" </t>
  </si>
  <si>
    <t>ВСЕГО отпущено  в сеть ТСО из сети МП МЭС филиала ОАО "ФСК ЕЭС" (1.2.1+1.2.2)</t>
  </si>
  <si>
    <t>Отпущено в сеть ТСО из сети  МП МЭС филиала ПАО "ФСК ЕЭС"</t>
  </si>
  <si>
    <t>Отпущено в сеть ТСО  из сети МП МЭС филиала ПАО "ФСК ЕЭС" через сеть ТСО-потребителя (или потребителя)</t>
  </si>
  <si>
    <t>ВСЕГО отпущено в сеть ТСО от Генерирующих компаний (ТЭЦ, ГЭС,ГРЭС) (1.3.1.+1.3.2.+1.3.3.)</t>
  </si>
  <si>
    <t>Отпущено в сеть ТСО от Генерирующих компаний  (ТЭЦ, ГЭС,ГРЭС) ТЭЦ-21 Химки, Долгопрудный</t>
  </si>
  <si>
    <t>Отпущено в сеть ТСО от Генерирующих компаний (ТЭЦ, ГЭС,ГРЭС) ТЭЦ-27 Мытищи мкр. 16, 17</t>
  </si>
  <si>
    <t>Отпущено в сеть ТСО от  Генерирующих компаний (ТЭЦ, ГЭС,ГРЭС) через сеть потребителя</t>
  </si>
  <si>
    <t>Отпущено всего в сеть ТСО из других сетей (п.1.4.1+1.4.2.)</t>
  </si>
  <si>
    <t>Отпущено в сеть ТСО из  смежных сетей АО "Мособлэнерго"</t>
  </si>
  <si>
    <t>Отпущено в сеть ТСО из  смежных сетей ООО "БЭС"</t>
  </si>
  <si>
    <t>Отпущено в сеть ТСО из  смежных сетей ООО "ОЭС"</t>
  </si>
  <si>
    <t>Отпущено в сеть ТСО из  смежных сетей АО "Оборонэнерго"</t>
  </si>
  <si>
    <t>Отпущено в сеть ТСО из  смежных сетей АО "ОЭК"</t>
  </si>
  <si>
    <t>Отпущено в сеть ТСО из смежных сетей  ООО "ЦК Энерго"</t>
  </si>
  <si>
    <t>Отпущено в сеть ТСО из смежных сетей ООО "Р-СЕТЬ"</t>
  </si>
  <si>
    <t>Отпущено в сеть ТСО из смежных сетей ООО "Вертикаль"</t>
  </si>
  <si>
    <t>Потребителям ГП ( в том числе:  п.2.2.+2.3.+2.4.)</t>
  </si>
  <si>
    <t>В.т.ч. Собственное потребление ТСО</t>
  </si>
  <si>
    <t>Потребителям, обслуживаемым отделениями ГП 
(п.2.3.1+2.3.2.+2.3.3+ 2.3.4.)</t>
  </si>
  <si>
    <t>Потребителям, обслуживаемым отделениями ГП Восточное ТО</t>
  </si>
  <si>
    <t>Потребителям, обслуживаемым отделениями ГП Дмитровское ТО</t>
  </si>
  <si>
    <t>Потребителям, обслуживаемым отделениями ГП Северное ТО (Лобня, Юбилейный, Королев, Дмитров)</t>
  </si>
  <si>
    <t>Потребителям, обслуживаемым отделениями ГП Западное ТО</t>
  </si>
  <si>
    <t>Потребителям, обслуживаемым отделениями ГП Северо-Западное ТО</t>
  </si>
  <si>
    <t>Потребителям, обслуживаемым отделениями ГП Каширское ТО</t>
  </si>
  <si>
    <t>Потребителям, обслуживаемым отделениями ГП Ногинское ТО</t>
  </si>
  <si>
    <t>Потребителям, обслуживаемым отделениями ГП  Южное ТО</t>
  </si>
  <si>
    <t>Потребителям, обслуживаемым отделениями ГП  Шатурское ТО</t>
  </si>
  <si>
    <t>Потребителям, обслуживаемым отделениями ГП  Подольское ТО</t>
  </si>
  <si>
    <t>Потребителям, обслуживаемым отделениями ГП  Коломенское ТО</t>
  </si>
  <si>
    <t>В.т.ч.Собственное потребление ТСО</t>
  </si>
  <si>
    <t>ВСЕГО потребителям, обслуживаемым ГО ГП
(п.2.3.2.1.+2.3.2.2.+2.3.2.3.+2.3.2.4.)</t>
  </si>
  <si>
    <t>Транзит в АО "Мособлэнерго"  сеть</t>
  </si>
  <si>
    <t>Транзит в АО "Мособлэнерго" Домодедовский филиал сеть</t>
  </si>
  <si>
    <t>Транзит в АО "Мособлэнерго" Мытищинский филиал сеть</t>
  </si>
  <si>
    <t>Транзит в ООО "ОЭС"  сеть</t>
  </si>
  <si>
    <t>Транзит в  АО "Оборонэнерго" сеть</t>
  </si>
  <si>
    <t>Потребителям других энергосбытовых организаций           
(Не абоненты ГП)</t>
  </si>
  <si>
    <t>Потребителям ГП по договору купли продажи:</t>
  </si>
  <si>
    <t>в том числе ЗАО "БЭЛС"</t>
  </si>
  <si>
    <t>2.7.6</t>
  </si>
  <si>
    <t>Потери к оплате с учетом "минус" 5 609 091 кВтч предыдущего периода</t>
  </si>
  <si>
    <t>ГП</t>
  </si>
  <si>
    <t>СТСО</t>
  </si>
  <si>
    <t>ТСО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</si>
</sst>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000"/>
    <numFmt numFmtId="165" formatCode="0.000000"/>
    <numFmt numFmtId="166" formatCode="#,##0.0"/>
    <numFmt numFmtId="167" formatCode="_-* #,##0.00&quot;р.&quot;_-;\-* #,##0.00&quot;р.&quot;_-;_-* &quot;-&quot;??&quot;р.&quot;_-;_-@_-"/>
    <numFmt numFmtId="168" formatCode="#,##0.000000000"/>
    <numFmt numFmtId="169" formatCode="#,##0.0000000"/>
  </numFmts>
  <fonts count="2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8"/>
      <name val="Times New Roman"/>
      <family val="1"/>
      <charset val="204"/>
    </font>
    <font>
      <sz val="24"/>
      <name val="Times New Roman"/>
      <family val="1"/>
      <charset val="204"/>
    </font>
    <font>
      <b/>
      <sz val="42"/>
      <name val="Times New Roman"/>
      <family val="1"/>
      <charset val="204"/>
    </font>
    <font>
      <sz val="42"/>
      <name val="Times New Roman"/>
      <family val="1"/>
      <charset val="204"/>
    </font>
    <font>
      <b/>
      <sz val="24"/>
      <name val="Times New Roman"/>
      <family val="1"/>
      <charset val="204"/>
    </font>
    <font>
      <sz val="10"/>
      <name val="Times New Roman"/>
      <family val="1"/>
      <charset val="204"/>
    </font>
    <font>
      <sz val="22"/>
      <name val="Times New Roman"/>
      <family val="1"/>
      <charset val="204"/>
    </font>
    <font>
      <sz val="24"/>
      <color rgb="FFFF0000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16"/>
      <name val="Times New Roman"/>
      <family val="1"/>
      <charset val="204"/>
    </font>
    <font>
      <b/>
      <sz val="2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b/>
      <sz val="12"/>
      <name val="Arial Cyr"/>
      <family val="2"/>
      <charset val="204"/>
    </font>
    <font>
      <b/>
      <sz val="36"/>
      <name val="Times New Roman"/>
      <family val="1"/>
      <charset val="204"/>
    </font>
    <font>
      <sz val="32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2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7" fontId="15" fillId="0" borderId="0" applyFont="0" applyFill="0" applyBorder="0" applyAlignment="0" applyProtection="0"/>
  </cellStyleXfs>
  <cellXfs count="164">
    <xf numFmtId="0" fontId="0" fillId="0" borderId="0" xfId="0"/>
    <xf numFmtId="0" fontId="2" fillId="0" borderId="0" xfId="1" applyFont="1"/>
    <xf numFmtId="0" fontId="1" fillId="0" borderId="0" xfId="1" applyFont="1"/>
    <xf numFmtId="0" fontId="3" fillId="0" borderId="0" xfId="1" applyFont="1"/>
    <xf numFmtId="0" fontId="6" fillId="0" borderId="1" xfId="1" applyFont="1" applyBorder="1" applyAlignment="1">
      <alignment wrapText="1"/>
    </xf>
    <xf numFmtId="0" fontId="3" fillId="0" borderId="1" xfId="1" applyFont="1" applyBorder="1" applyAlignment="1"/>
    <xf numFmtId="14" fontId="3" fillId="0" borderId="1" xfId="1" applyNumberFormat="1" applyFont="1" applyBorder="1" applyAlignment="1"/>
    <xf numFmtId="0" fontId="7" fillId="0" borderId="0" xfId="1" applyFont="1"/>
    <xf numFmtId="0" fontId="6" fillId="0" borderId="11" xfId="1" applyFont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center" vertical="center" wrapText="1"/>
    </xf>
    <xf numFmtId="3" fontId="3" fillId="0" borderId="0" xfId="1" applyNumberFormat="1" applyFont="1" applyFill="1"/>
    <xf numFmtId="0" fontId="6" fillId="0" borderId="11" xfId="1" applyNumberFormat="1" applyFont="1" applyFill="1" applyBorder="1" applyAlignment="1">
      <alignment horizontal="center" vertical="center" wrapText="1"/>
    </xf>
    <xf numFmtId="0" fontId="6" fillId="0" borderId="11" xfId="1" applyNumberFormat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wrapText="1"/>
    </xf>
    <xf numFmtId="0" fontId="7" fillId="0" borderId="0" xfId="1" applyFont="1" applyFill="1"/>
    <xf numFmtId="49" fontId="6" fillId="2" borderId="11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3" fontId="6" fillId="2" borderId="2" xfId="1" applyNumberFormat="1" applyFont="1" applyFill="1" applyBorder="1" applyAlignment="1">
      <alignment horizontal="center" vertical="center" wrapText="1"/>
    </xf>
    <xf numFmtId="4" fontId="7" fillId="3" borderId="0" xfId="1" applyNumberFormat="1" applyFont="1" applyFill="1"/>
    <xf numFmtId="0" fontId="7" fillId="3" borderId="0" xfId="1" applyFont="1" applyFill="1"/>
    <xf numFmtId="49" fontId="6" fillId="4" borderId="11" xfId="1" applyNumberFormat="1" applyFont="1" applyFill="1" applyBorder="1" applyAlignment="1">
      <alignment horizontal="center" vertical="center" wrapText="1"/>
    </xf>
    <xf numFmtId="0" fontId="6" fillId="4" borderId="11" xfId="1" applyNumberFormat="1" applyFont="1" applyFill="1" applyBorder="1" applyAlignment="1">
      <alignment horizontal="center" vertical="center" wrapText="1"/>
    </xf>
    <xf numFmtId="3" fontId="6" fillId="4" borderId="2" xfId="1" applyNumberFormat="1" applyFont="1" applyFill="1" applyBorder="1" applyAlignment="1">
      <alignment horizontal="center" vertical="center" wrapText="1"/>
    </xf>
    <xf numFmtId="49" fontId="3" fillId="3" borderId="11" xfId="1" applyNumberFormat="1" applyFont="1" applyFill="1" applyBorder="1" applyAlignment="1">
      <alignment horizontal="center" vertical="center" wrapText="1"/>
    </xf>
    <xf numFmtId="0" fontId="3" fillId="3" borderId="11" xfId="1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 wrapText="1"/>
    </xf>
    <xf numFmtId="3" fontId="3" fillId="5" borderId="0" xfId="1" applyNumberFormat="1" applyFont="1" applyFill="1"/>
    <xf numFmtId="3" fontId="8" fillId="3" borderId="0" xfId="1" applyNumberFormat="1" applyFont="1" applyFill="1"/>
    <xf numFmtId="3" fontId="6" fillId="4" borderId="11" xfId="1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3" fontId="9" fillId="0" borderId="2" xfId="1" applyNumberFormat="1" applyFont="1" applyFill="1" applyBorder="1" applyAlignment="1">
      <alignment horizontal="center" vertical="center" wrapText="1"/>
    </xf>
    <xf numFmtId="3" fontId="10" fillId="0" borderId="2" xfId="1" applyNumberFormat="1" applyFont="1" applyFill="1" applyBorder="1" applyAlignment="1">
      <alignment horizontal="center" vertical="center" wrapText="1"/>
    </xf>
    <xf numFmtId="49" fontId="3" fillId="0" borderId="11" xfId="1" applyNumberFormat="1" applyFont="1" applyFill="1" applyBorder="1" applyAlignment="1">
      <alignment horizontal="center" vertical="center" wrapText="1"/>
    </xf>
    <xf numFmtId="0" fontId="3" fillId="0" borderId="11" xfId="1" applyNumberFormat="1" applyFont="1" applyFill="1" applyBorder="1" applyAlignment="1">
      <alignment horizontal="center" vertical="center" wrapText="1"/>
    </xf>
    <xf numFmtId="164" fontId="6" fillId="2" borderId="11" xfId="1" applyNumberFormat="1" applyFont="1" applyFill="1" applyBorder="1" applyAlignment="1">
      <alignment horizontal="center" vertical="center" wrapText="1"/>
    </xf>
    <xf numFmtId="164" fontId="6" fillId="2" borderId="2" xfId="1" applyNumberFormat="1" applyFont="1" applyFill="1" applyBorder="1" applyAlignment="1">
      <alignment horizontal="center" vertical="center" wrapText="1"/>
    </xf>
    <xf numFmtId="3" fontId="11" fillId="0" borderId="0" xfId="1" applyNumberFormat="1" applyFont="1" applyFill="1"/>
    <xf numFmtId="0" fontId="3" fillId="4" borderId="2" xfId="1" applyNumberFormat="1" applyFont="1" applyFill="1" applyBorder="1" applyAlignment="1">
      <alignment horizontal="center" vertical="center" wrapText="1"/>
    </xf>
    <xf numFmtId="164" fontId="6" fillId="4" borderId="11" xfId="1" applyNumberFormat="1" applyFont="1" applyFill="1" applyBorder="1" applyAlignment="1">
      <alignment horizontal="center" vertical="center" wrapText="1"/>
    </xf>
    <xf numFmtId="164" fontId="6" fillId="4" borderId="2" xfId="1" applyNumberFormat="1" applyFont="1" applyFill="1" applyBorder="1" applyAlignment="1">
      <alignment horizontal="center" vertical="center" wrapText="1"/>
    </xf>
    <xf numFmtId="3" fontId="6" fillId="0" borderId="2" xfId="1" applyNumberFormat="1" applyFont="1" applyFill="1" applyBorder="1" applyAlignment="1">
      <alignment horizontal="center" vertical="center" wrapText="1"/>
    </xf>
    <xf numFmtId="0" fontId="3" fillId="4" borderId="11" xfId="1" applyNumberFormat="1" applyFont="1" applyFill="1" applyBorder="1" applyAlignment="1">
      <alignment horizontal="center" vertical="center" wrapText="1"/>
    </xf>
    <xf numFmtId="1" fontId="3" fillId="0" borderId="2" xfId="1" applyNumberFormat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0" fontId="12" fillId="0" borderId="0" xfId="1" applyFont="1" applyFill="1"/>
    <xf numFmtId="0" fontId="12" fillId="3" borderId="0" xfId="1" applyFont="1" applyFill="1"/>
    <xf numFmtId="0" fontId="6" fillId="4" borderId="2" xfId="1" applyNumberFormat="1" applyFont="1" applyFill="1" applyBorder="1" applyAlignment="1">
      <alignment horizontal="center" vertical="center" wrapText="1"/>
    </xf>
    <xf numFmtId="3" fontId="11" fillId="3" borderId="0" xfId="1" applyNumberFormat="1" applyFont="1" applyFill="1"/>
    <xf numFmtId="164" fontId="3" fillId="0" borderId="2" xfId="1" applyNumberFormat="1" applyFont="1" applyFill="1" applyBorder="1" applyAlignment="1">
      <alignment horizontal="center" vertical="center" wrapText="1"/>
    </xf>
    <xf numFmtId="165" fontId="11" fillId="7" borderId="11" xfId="1" applyNumberFormat="1" applyFont="1" applyFill="1" applyBorder="1"/>
    <xf numFmtId="165" fontId="11" fillId="0" borderId="11" xfId="1" applyNumberFormat="1" applyFont="1" applyFill="1" applyBorder="1"/>
    <xf numFmtId="165" fontId="11" fillId="8" borderId="11" xfId="1" applyNumberFormat="1" applyFont="1" applyFill="1" applyBorder="1"/>
    <xf numFmtId="164" fontId="10" fillId="0" borderId="2" xfId="1" applyNumberFormat="1" applyFont="1" applyFill="1" applyBorder="1" applyAlignment="1">
      <alignment horizontal="center" vertical="center" wrapText="1"/>
    </xf>
    <xf numFmtId="3" fontId="13" fillId="0" borderId="0" xfId="1" applyNumberFormat="1" applyFont="1" applyFill="1"/>
    <xf numFmtId="3" fontId="7" fillId="0" borderId="0" xfId="1" applyNumberFormat="1" applyFont="1" applyFill="1"/>
    <xf numFmtId="0" fontId="11" fillId="0" borderId="0" xfId="1" applyFont="1" applyFill="1"/>
    <xf numFmtId="0" fontId="8" fillId="0" borderId="0" xfId="1" applyFont="1" applyFill="1"/>
    <xf numFmtId="166" fontId="3" fillId="0" borderId="0" xfId="1" applyNumberFormat="1" applyFont="1" applyFill="1"/>
    <xf numFmtId="164" fontId="6" fillId="0" borderId="2" xfId="1" applyNumberFormat="1" applyFont="1" applyFill="1" applyBorder="1" applyAlignment="1">
      <alignment horizontal="center" vertical="center" wrapText="1"/>
    </xf>
    <xf numFmtId="0" fontId="14" fillId="0" borderId="0" xfId="1" applyFont="1" applyFill="1"/>
    <xf numFmtId="0" fontId="14" fillId="3" borderId="0" xfId="1" applyFont="1" applyFill="1"/>
    <xf numFmtId="0" fontId="6" fillId="0" borderId="0" xfId="1" applyFont="1" applyFill="1"/>
    <xf numFmtId="3" fontId="3" fillId="0" borderId="11" xfId="1" applyNumberFormat="1" applyFont="1" applyFill="1" applyBorder="1" applyAlignment="1">
      <alignment horizontal="center" vertical="center" wrapText="1"/>
    </xf>
    <xf numFmtId="3" fontId="6" fillId="0" borderId="0" xfId="1" applyNumberFormat="1" applyFont="1" applyFill="1"/>
    <xf numFmtId="0" fontId="3" fillId="3" borderId="5" xfId="1" applyNumberFormat="1" applyFont="1" applyFill="1" applyBorder="1" applyAlignment="1">
      <alignment horizontal="left"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3" fillId="0" borderId="0" xfId="1" applyFont="1" applyFill="1"/>
    <xf numFmtId="0" fontId="3" fillId="3" borderId="5" xfId="1" applyNumberFormat="1" applyFont="1" applyFill="1" applyBorder="1" applyAlignment="1">
      <alignment horizontal="left" vertical="center"/>
    </xf>
    <xf numFmtId="1" fontId="6" fillId="0" borderId="2" xfId="1" applyNumberFormat="1" applyFont="1" applyFill="1" applyBorder="1" applyAlignment="1">
      <alignment horizontal="center"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3" fontId="6" fillId="0" borderId="11" xfId="1" applyNumberFormat="1" applyFont="1" applyFill="1" applyBorder="1" applyAlignment="1">
      <alignment horizontal="center" vertical="center" wrapText="1"/>
    </xf>
    <xf numFmtId="167" fontId="6" fillId="4" borderId="3" xfId="2" applyFont="1" applyFill="1" applyBorder="1" applyAlignment="1">
      <alignment horizontal="left"/>
    </xf>
    <xf numFmtId="0" fontId="6" fillId="4" borderId="7" xfId="1" applyNumberFormat="1" applyFont="1" applyFill="1" applyBorder="1" applyAlignment="1">
      <alignment horizontal="left" vertical="center" wrapText="1"/>
    </xf>
    <xf numFmtId="0" fontId="11" fillId="5" borderId="0" xfId="1" applyFont="1" applyFill="1"/>
    <xf numFmtId="164" fontId="6" fillId="0" borderId="11" xfId="1" applyNumberFormat="1" applyFont="1" applyFill="1" applyBorder="1" applyAlignment="1">
      <alignment vertical="center" wrapText="1"/>
    </xf>
    <xf numFmtId="167" fontId="6" fillId="4" borderId="7" xfId="2" applyFont="1" applyFill="1" applyBorder="1" applyAlignment="1">
      <alignment horizontal="left" wrapText="1"/>
    </xf>
    <xf numFmtId="167" fontId="6" fillId="4" borderId="3" xfId="2" applyFont="1" applyFill="1" applyBorder="1" applyAlignment="1">
      <alignment horizontal="left" vertical="center"/>
    </xf>
    <xf numFmtId="164" fontId="6" fillId="0" borderId="11" xfId="1" applyNumberFormat="1" applyFont="1" applyFill="1" applyBorder="1" applyAlignment="1">
      <alignment horizontal="center" vertical="center" wrapText="1"/>
    </xf>
    <xf numFmtId="164" fontId="3" fillId="0" borderId="11" xfId="1" applyNumberFormat="1" applyFont="1" applyFill="1" applyBorder="1" applyAlignment="1">
      <alignment horizontal="center" vertical="center" wrapText="1"/>
    </xf>
    <xf numFmtId="0" fontId="6" fillId="2" borderId="11" xfId="1" applyNumberFormat="1" applyFont="1" applyFill="1" applyBorder="1" applyAlignment="1">
      <alignment horizontal="left" vertical="center" wrapText="1"/>
    </xf>
    <xf numFmtId="3" fontId="6" fillId="2" borderId="11" xfId="1" applyNumberFormat="1" applyFont="1" applyFill="1" applyBorder="1" applyAlignment="1">
      <alignment horizontal="center" vertical="center" wrapText="1"/>
    </xf>
    <xf numFmtId="0" fontId="6" fillId="2" borderId="11" xfId="1" applyNumberFormat="1" applyFont="1" applyFill="1" applyBorder="1" applyAlignment="1">
      <alignment horizontal="center" vertical="center" wrapText="1"/>
    </xf>
    <xf numFmtId="2" fontId="6" fillId="2" borderId="11" xfId="1" applyNumberFormat="1" applyFont="1" applyFill="1" applyBorder="1" applyAlignment="1">
      <alignment horizontal="center" vertical="center" wrapText="1"/>
    </xf>
    <xf numFmtId="0" fontId="16" fillId="3" borderId="0" xfId="1" applyNumberFormat="1" applyFont="1" applyFill="1" applyBorder="1" applyAlignment="1">
      <alignment horizontal="left" vertical="center" wrapText="1"/>
    </xf>
    <xf numFmtId="0" fontId="17" fillId="3" borderId="0" xfId="1" applyFont="1" applyFill="1" applyBorder="1" applyAlignment="1">
      <alignment vertical="center" wrapText="1"/>
    </xf>
    <xf numFmtId="0" fontId="16" fillId="3" borderId="0" xfId="1" applyNumberFormat="1" applyFont="1" applyFill="1" applyBorder="1" applyAlignment="1">
      <alignment horizontal="left" vertical="center" wrapText="1"/>
    </xf>
    <xf numFmtId="0" fontId="17" fillId="3" borderId="0" xfId="1" applyFont="1" applyFill="1" applyBorder="1" applyAlignment="1">
      <alignment vertical="center" wrapText="1"/>
    </xf>
    <xf numFmtId="0" fontId="14" fillId="3" borderId="0" xfId="1" applyFont="1" applyFill="1" applyBorder="1"/>
    <xf numFmtId="0" fontId="6" fillId="0" borderId="11" xfId="1" applyFont="1" applyFill="1" applyBorder="1" applyAlignment="1">
      <alignment horizontal="center" vertical="center" wrapText="1"/>
    </xf>
    <xf numFmtId="49" fontId="18" fillId="6" borderId="0" xfId="1" applyNumberFormat="1" applyFont="1" applyFill="1" applyBorder="1" applyAlignment="1">
      <alignment horizontal="left" vertical="center"/>
    </xf>
    <xf numFmtId="49" fontId="6" fillId="6" borderId="0" xfId="1" applyNumberFormat="1" applyFont="1" applyFill="1" applyBorder="1" applyAlignment="1">
      <alignment horizontal="left" vertical="center" wrapText="1"/>
    </xf>
    <xf numFmtId="0" fontId="6" fillId="6" borderId="0" xfId="1" applyNumberFormat="1" applyFont="1" applyFill="1" applyBorder="1" applyAlignment="1">
      <alignment horizontal="center" vertical="center" wrapText="1"/>
    </xf>
    <xf numFmtId="1" fontId="6" fillId="6" borderId="0" xfId="1" applyNumberFormat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 vertical="center" wrapText="1"/>
    </xf>
    <xf numFmtId="168" fontId="6" fillId="6" borderId="0" xfId="1" applyNumberFormat="1" applyFont="1" applyFill="1" applyBorder="1" applyAlignment="1">
      <alignment horizontal="center" vertical="center" wrapText="1"/>
    </xf>
    <xf numFmtId="3" fontId="6" fillId="6" borderId="0" xfId="1" applyNumberFormat="1" applyFont="1" applyFill="1" applyBorder="1" applyAlignment="1">
      <alignment horizontal="center" vertical="center" wrapText="1"/>
    </xf>
    <xf numFmtId="0" fontId="6" fillId="3" borderId="0" xfId="1" applyFont="1" applyFill="1"/>
    <xf numFmtId="169" fontId="6" fillId="3" borderId="0" xfId="1" applyNumberFormat="1" applyFont="1" applyFill="1" applyAlignment="1">
      <alignment horizontal="center"/>
    </xf>
    <xf numFmtId="0" fontId="3" fillId="3" borderId="0" xfId="1" applyFont="1" applyFill="1"/>
    <xf numFmtId="3" fontId="3" fillId="3" borderId="0" xfId="1" applyNumberFormat="1" applyFont="1" applyFill="1"/>
    <xf numFmtId="0" fontId="11" fillId="3" borderId="0" xfId="1" applyFont="1" applyFill="1"/>
    <xf numFmtId="0" fontId="19" fillId="3" borderId="0" xfId="1" applyFont="1" applyFill="1"/>
    <xf numFmtId="0" fontId="19" fillId="0" borderId="0" xfId="1" applyFont="1"/>
    <xf numFmtId="0" fontId="3" fillId="0" borderId="0" xfId="1" applyFont="1" applyAlignment="1">
      <alignment horizontal="left"/>
    </xf>
    <xf numFmtId="0" fontId="3" fillId="3" borderId="0" xfId="1" applyFont="1" applyFill="1" applyAlignment="1">
      <alignment horizontal="left"/>
    </xf>
    <xf numFmtId="0" fontId="6" fillId="3" borderId="0" xfId="1" applyFont="1" applyFill="1" applyAlignment="1">
      <alignment horizontal="justify"/>
    </xf>
    <xf numFmtId="0" fontId="3" fillId="3" borderId="0" xfId="1" applyFont="1" applyFill="1" applyAlignment="1">
      <alignment horizontal="center"/>
    </xf>
    <xf numFmtId="0" fontId="2" fillId="3" borderId="0" xfId="1" applyFont="1" applyFill="1" applyAlignment="1">
      <alignment horizontal="center"/>
    </xf>
    <xf numFmtId="0" fontId="2" fillId="3" borderId="0" xfId="1" applyFont="1" applyFill="1"/>
    <xf numFmtId="0" fontId="20" fillId="3" borderId="0" xfId="1" applyFont="1" applyFill="1"/>
    <xf numFmtId="0" fontId="7" fillId="0" borderId="0" xfId="1" applyFont="1" applyAlignment="1">
      <alignment horizontal="center"/>
    </xf>
    <xf numFmtId="0" fontId="21" fillId="0" borderId="0" xfId="1" applyFont="1"/>
    <xf numFmtId="1" fontId="7" fillId="0" borderId="0" xfId="1" applyNumberFormat="1" applyFont="1"/>
    <xf numFmtId="0" fontId="1" fillId="0" borderId="0" xfId="1" applyFont="1" applyAlignment="1">
      <alignment horizontal="center"/>
    </xf>
    <xf numFmtId="3" fontId="6" fillId="6" borderId="11" xfId="1" applyNumberFormat="1" applyFont="1" applyFill="1" applyBorder="1" applyAlignment="1">
      <alignment horizontal="center" vertical="center" wrapText="1"/>
    </xf>
    <xf numFmtId="2" fontId="6" fillId="6" borderId="11" xfId="1" applyNumberFormat="1" applyFont="1" applyFill="1" applyBorder="1" applyAlignment="1">
      <alignment horizontal="center" vertical="center" wrapText="1"/>
    </xf>
    <xf numFmtId="0" fontId="6" fillId="0" borderId="5" xfId="1" applyNumberFormat="1" applyFont="1" applyBorder="1" applyAlignment="1">
      <alignment horizontal="center" vertical="center" wrapText="1"/>
    </xf>
    <xf numFmtId="0" fontId="6" fillId="0" borderId="6" xfId="1" applyNumberFormat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2" borderId="5" xfId="1" applyNumberFormat="1" applyFont="1" applyFill="1" applyBorder="1" applyAlignment="1">
      <alignment horizontal="left" vertical="center" wrapText="1"/>
    </xf>
    <xf numFmtId="0" fontId="6" fillId="2" borderId="7" xfId="1" applyNumberFormat="1" applyFont="1" applyFill="1" applyBorder="1" applyAlignment="1">
      <alignment horizontal="left" vertical="center" wrapText="1"/>
    </xf>
    <xf numFmtId="0" fontId="2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5" fillId="0" borderId="0" xfId="1" applyFont="1" applyAlignment="1"/>
    <xf numFmtId="0" fontId="6" fillId="0" borderId="1" xfId="1" applyFont="1" applyBorder="1" applyAlignment="1">
      <alignment horizontal="left" wrapText="1"/>
    </xf>
    <xf numFmtId="0" fontId="6" fillId="4" borderId="5" xfId="1" applyNumberFormat="1" applyFont="1" applyFill="1" applyBorder="1" applyAlignment="1">
      <alignment horizontal="left" vertical="center" wrapText="1"/>
    </xf>
    <xf numFmtId="0" fontId="6" fillId="4" borderId="7" xfId="1" applyNumberFormat="1" applyFont="1" applyFill="1" applyBorder="1" applyAlignment="1">
      <alignment horizontal="left" vertical="center" wrapText="1"/>
    </xf>
    <xf numFmtId="0" fontId="3" fillId="3" borderId="5" xfId="1" applyNumberFormat="1" applyFont="1" applyFill="1" applyBorder="1" applyAlignment="1">
      <alignment horizontal="left" vertical="center" wrapText="1"/>
    </xf>
    <xf numFmtId="0" fontId="3" fillId="3" borderId="7" xfId="1" applyNumberFormat="1" applyFont="1" applyFill="1" applyBorder="1" applyAlignment="1">
      <alignment horizontal="left" vertical="center" wrapText="1"/>
    </xf>
    <xf numFmtId="0" fontId="3" fillId="0" borderId="5" xfId="1" applyNumberFormat="1" applyFont="1" applyFill="1" applyBorder="1" applyAlignment="1">
      <alignment horizontal="left" vertical="center" wrapText="1"/>
    </xf>
    <xf numFmtId="0" fontId="3" fillId="0" borderId="7" xfId="1" applyNumberFormat="1" applyFont="1" applyFill="1" applyBorder="1" applyAlignment="1">
      <alignment horizontal="left" vertical="center" wrapText="1"/>
    </xf>
    <xf numFmtId="0" fontId="3" fillId="6" borderId="5" xfId="1" applyNumberFormat="1" applyFont="1" applyFill="1" applyBorder="1" applyAlignment="1">
      <alignment horizontal="left" vertical="center" wrapText="1"/>
    </xf>
    <xf numFmtId="0" fontId="3" fillId="6" borderId="7" xfId="1" applyNumberFormat="1" applyFont="1" applyFill="1" applyBorder="1" applyAlignment="1">
      <alignment horizontal="left" vertical="center" wrapText="1"/>
    </xf>
    <xf numFmtId="0" fontId="6" fillId="0" borderId="2" xfId="1" applyNumberFormat="1" applyFont="1" applyFill="1" applyBorder="1" applyAlignment="1">
      <alignment horizontal="center" vertical="center" wrapText="1"/>
    </xf>
    <xf numFmtId="0" fontId="6" fillId="0" borderId="8" xfId="1" applyNumberFormat="1" applyFont="1" applyFill="1" applyBorder="1" applyAlignment="1">
      <alignment horizontal="center" vertical="center" wrapText="1"/>
    </xf>
    <xf numFmtId="0" fontId="6" fillId="0" borderId="3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6" fillId="0" borderId="2" xfId="1" applyNumberFormat="1" applyFont="1" applyBorder="1" applyAlignment="1">
      <alignment horizontal="center" vertical="center" wrapText="1"/>
    </xf>
    <xf numFmtId="0" fontId="6" fillId="0" borderId="8" xfId="1" applyNumberFormat="1" applyFont="1" applyBorder="1" applyAlignment="1">
      <alignment horizontal="center" vertical="center" wrapText="1"/>
    </xf>
    <xf numFmtId="0" fontId="6" fillId="2" borderId="5" xfId="1" applyNumberFormat="1" applyFont="1" applyFill="1" applyBorder="1" applyAlignment="1">
      <alignment vertical="center" wrapText="1"/>
    </xf>
    <xf numFmtId="0" fontId="6" fillId="2" borderId="7" xfId="1" applyNumberFormat="1" applyFont="1" applyFill="1" applyBorder="1" applyAlignment="1">
      <alignment vertical="center" wrapText="1"/>
    </xf>
    <xf numFmtId="0" fontId="6" fillId="4" borderId="5" xfId="1" applyNumberFormat="1" applyFont="1" applyFill="1" applyBorder="1" applyAlignment="1">
      <alignment horizontal="left" vertical="justify" wrapText="1"/>
    </xf>
    <xf numFmtId="0" fontId="6" fillId="4" borderId="7" xfId="1" applyNumberFormat="1" applyFont="1" applyFill="1" applyBorder="1" applyAlignment="1">
      <alignment horizontal="left" vertical="justify" wrapText="1"/>
    </xf>
    <xf numFmtId="3" fontId="11" fillId="0" borderId="5" xfId="1" applyNumberFormat="1" applyFont="1" applyFill="1" applyBorder="1" applyAlignment="1">
      <alignment horizontal="center"/>
    </xf>
    <xf numFmtId="3" fontId="11" fillId="0" borderId="7" xfId="1" applyNumberFormat="1" applyFont="1" applyFill="1" applyBorder="1" applyAlignment="1">
      <alignment horizontal="center"/>
    </xf>
    <xf numFmtId="167" fontId="6" fillId="4" borderId="5" xfId="2" applyFont="1" applyFill="1" applyBorder="1" applyAlignment="1">
      <alignment horizontal="left" wrapText="1"/>
    </xf>
    <xf numFmtId="167" fontId="6" fillId="4" borderId="7" xfId="2" applyFont="1" applyFill="1" applyBorder="1" applyAlignment="1">
      <alignment horizontal="left" wrapText="1"/>
    </xf>
    <xf numFmtId="0" fontId="6" fillId="2" borderId="2" xfId="1" applyNumberFormat="1" applyFont="1" applyFill="1" applyBorder="1" applyAlignment="1">
      <alignment horizontal="left" vertical="center" wrapText="1"/>
    </xf>
    <xf numFmtId="0" fontId="6" fillId="2" borderId="8" xfId="1" applyNumberFormat="1" applyFont="1" applyFill="1" applyBorder="1" applyAlignment="1">
      <alignment horizontal="left" vertical="center" wrapText="1"/>
    </xf>
    <xf numFmtId="0" fontId="16" fillId="3" borderId="0" xfId="1" applyNumberFormat="1" applyFont="1" applyFill="1" applyBorder="1" applyAlignment="1">
      <alignment horizontal="left" vertical="center" wrapText="1"/>
    </xf>
    <xf numFmtId="0" fontId="17" fillId="3" borderId="0" xfId="1" applyFont="1" applyFill="1" applyBorder="1" applyAlignment="1">
      <alignment vertical="center" wrapText="1"/>
    </xf>
    <xf numFmtId="0" fontId="3" fillId="3" borderId="5" xfId="1" applyNumberFormat="1" applyFont="1" applyFill="1" applyBorder="1" applyAlignment="1">
      <alignment horizontal="left" vertical="center"/>
    </xf>
    <xf numFmtId="0" fontId="3" fillId="3" borderId="7" xfId="1" applyNumberFormat="1" applyFont="1" applyFill="1" applyBorder="1" applyAlignment="1">
      <alignment horizontal="left" vertical="center"/>
    </xf>
    <xf numFmtId="49" fontId="6" fillId="4" borderId="5" xfId="1" applyNumberFormat="1" applyFont="1" applyFill="1" applyBorder="1" applyAlignment="1">
      <alignment horizontal="left" vertical="center" wrapText="1"/>
    </xf>
    <xf numFmtId="49" fontId="6" fillId="4" borderId="7" xfId="1" applyNumberFormat="1" applyFont="1" applyFill="1" applyBorder="1" applyAlignment="1">
      <alignment horizontal="left" vertical="center" wrapText="1"/>
    </xf>
    <xf numFmtId="49" fontId="18" fillId="6" borderId="12" xfId="1" applyNumberFormat="1" applyFont="1" applyFill="1" applyBorder="1" applyAlignment="1">
      <alignment horizontal="center" vertical="center"/>
    </xf>
    <xf numFmtId="0" fontId="11" fillId="3" borderId="0" xfId="1" applyFont="1" applyFill="1" applyAlignment="1">
      <alignment horizontal="left" wrapText="1"/>
    </xf>
    <xf numFmtId="0" fontId="11" fillId="3" borderId="0" xfId="1" applyFont="1" applyFill="1" applyAlignment="1">
      <alignment horizontal="left"/>
    </xf>
    <xf numFmtId="0" fontId="21" fillId="0" borderId="0" xfId="1" applyFont="1" applyAlignment="1">
      <alignment horizontal="justify"/>
    </xf>
    <xf numFmtId="0" fontId="1" fillId="0" borderId="0" xfId="1" applyFont="1" applyAlignment="1"/>
  </cellXfs>
  <cellStyles count="3">
    <cellStyle name="Денежный 2" xfId="2" xr:uid="{20330BB9-EDF4-40DE-9D66-1C09F65E67F1}"/>
    <cellStyle name="Обычный" xfId="0" builtinId="0"/>
    <cellStyle name="Обычный 2" xfId="1" xr:uid="{DD7DDB6A-E4FA-4C08-8C3E-FCAF8CCACD86}"/>
  </cellStyles>
  <dxfs count="3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C5226-99B4-4B79-80F8-ADE556974E60}">
  <sheetPr>
    <pageSetUpPr fitToPage="1"/>
  </sheetPr>
  <dimension ref="A1:FQ376"/>
  <sheetViews>
    <sheetView zoomScale="40" zoomScaleNormal="40" workbookViewId="0">
      <selection activeCell="B27" sqref="B27:C27"/>
    </sheetView>
  </sheetViews>
  <sheetFormatPr defaultColWidth="9.140625" defaultRowHeight="12.75" x14ac:dyDescent="0.2"/>
  <cols>
    <col min="1" max="1" width="21.28515625" style="2" customWidth="1"/>
    <col min="2" max="2" width="48.85546875" style="2" customWidth="1"/>
    <col min="3" max="3" width="96.140625" style="2" customWidth="1"/>
    <col min="4" max="4" width="17.28515625" style="2" customWidth="1"/>
    <col min="5" max="5" width="50.5703125" style="2" customWidth="1"/>
    <col min="6" max="6" width="32.5703125" style="2" customWidth="1"/>
    <col min="7" max="7" width="52.42578125" style="2" customWidth="1"/>
    <col min="8" max="8" width="43.7109375" style="2" customWidth="1"/>
    <col min="9" max="9" width="37.42578125" style="2" customWidth="1"/>
    <col min="10" max="10" width="45.5703125" style="2" customWidth="1"/>
    <col min="11" max="11" width="48.28515625" style="2" customWidth="1"/>
    <col min="12" max="12" width="41.28515625" style="2" hidden="1" customWidth="1"/>
    <col min="13" max="13" width="40.28515625" style="2" hidden="1" customWidth="1"/>
    <col min="14" max="16" width="0" style="2" hidden="1" customWidth="1"/>
    <col min="17" max="17" width="46.7109375" style="2" hidden="1" customWidth="1"/>
    <col min="18" max="18" width="44.42578125" style="2" hidden="1" customWidth="1"/>
    <col min="19" max="22" width="43.140625" style="2" hidden="1" customWidth="1"/>
    <col min="23" max="118" width="0" style="2" hidden="1" customWidth="1"/>
    <col min="119" max="16384" width="9.140625" style="2"/>
  </cols>
  <sheetData>
    <row r="1" spans="1:14" ht="23.2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4" ht="23.25" x14ac:dyDescent="0.35">
      <c r="A2" s="1"/>
      <c r="B2" s="1"/>
      <c r="C2" s="1"/>
      <c r="D2" s="1"/>
      <c r="E2" s="1"/>
      <c r="F2" s="1"/>
      <c r="G2" s="1"/>
      <c r="H2" s="123" t="s">
        <v>0</v>
      </c>
      <c r="I2" s="123"/>
      <c r="J2" s="123"/>
      <c r="K2" s="123"/>
    </row>
    <row r="3" spans="1:14" ht="23.25" x14ac:dyDescent="0.35">
      <c r="A3" s="1"/>
      <c r="B3" s="1"/>
      <c r="C3" s="1"/>
      <c r="D3" s="1"/>
      <c r="E3" s="1"/>
      <c r="F3" s="1"/>
      <c r="G3" s="1"/>
      <c r="H3" s="123" t="s">
        <v>1</v>
      </c>
      <c r="I3" s="123"/>
      <c r="J3" s="123"/>
      <c r="K3" s="123"/>
    </row>
    <row r="4" spans="1:14" ht="23.25" x14ac:dyDescent="0.35">
      <c r="A4" s="1"/>
      <c r="B4" s="1"/>
      <c r="C4" s="1"/>
      <c r="D4" s="1"/>
      <c r="E4" s="1"/>
      <c r="F4" s="1"/>
      <c r="G4" s="1"/>
      <c r="H4" s="123" t="s">
        <v>2</v>
      </c>
      <c r="I4" s="123"/>
      <c r="J4" s="123"/>
      <c r="K4" s="123"/>
    </row>
    <row r="5" spans="1:14" ht="23.2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4" ht="24" customHeight="1" x14ac:dyDescent="0.4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4" ht="53.25" x14ac:dyDescent="0.75">
      <c r="A7" s="124" t="s">
        <v>3</v>
      </c>
      <c r="B7" s="124"/>
      <c r="C7" s="124"/>
      <c r="D7" s="124"/>
      <c r="E7" s="125"/>
      <c r="F7" s="125"/>
      <c r="G7" s="125"/>
      <c r="H7" s="125"/>
      <c r="I7" s="125"/>
      <c r="J7" s="125"/>
      <c r="K7" s="125"/>
    </row>
    <row r="8" spans="1:14" ht="51.75" x14ac:dyDescent="0.65">
      <c r="A8" s="124" t="s">
        <v>4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</row>
    <row r="9" spans="1:14" ht="37.5" customHeight="1" x14ac:dyDescent="0.45">
      <c r="A9" s="126" t="s">
        <v>5</v>
      </c>
      <c r="B9" s="126"/>
      <c r="C9" s="4"/>
      <c r="D9" s="4"/>
      <c r="E9" s="5"/>
      <c r="F9" s="5"/>
      <c r="G9" s="5"/>
      <c r="H9" s="5"/>
      <c r="I9" s="5"/>
      <c r="J9" s="5"/>
      <c r="K9" s="6">
        <v>45688</v>
      </c>
    </row>
    <row r="10" spans="1:14" s="7" customFormat="1" ht="32.25" customHeight="1" x14ac:dyDescent="0.2">
      <c r="A10" s="135" t="s">
        <v>6</v>
      </c>
      <c r="B10" s="137" t="s">
        <v>7</v>
      </c>
      <c r="C10" s="138"/>
      <c r="D10" s="141" t="s">
        <v>8</v>
      </c>
      <c r="E10" s="116" t="s">
        <v>9</v>
      </c>
      <c r="F10" s="117"/>
      <c r="G10" s="117"/>
      <c r="H10" s="117"/>
      <c r="I10" s="117"/>
      <c r="J10" s="118"/>
      <c r="K10" s="119"/>
    </row>
    <row r="11" spans="1:14" s="7" customFormat="1" ht="114.75" customHeight="1" x14ac:dyDescent="0.45">
      <c r="A11" s="136"/>
      <c r="B11" s="139"/>
      <c r="C11" s="140"/>
      <c r="D11" s="142"/>
      <c r="E11" s="8" t="s">
        <v>10</v>
      </c>
      <c r="F11" s="8" t="s">
        <v>11</v>
      </c>
      <c r="G11" s="9" t="s">
        <v>12</v>
      </c>
      <c r="H11" s="9" t="s">
        <v>13</v>
      </c>
      <c r="I11" s="9" t="s">
        <v>14</v>
      </c>
      <c r="J11" s="9" t="s">
        <v>15</v>
      </c>
      <c r="K11" s="9" t="s">
        <v>16</v>
      </c>
      <c r="L11" s="10"/>
      <c r="M11" s="10"/>
    </row>
    <row r="12" spans="1:14" s="7" customFormat="1" ht="25.5" hidden="1" customHeight="1" x14ac:dyDescent="0.4">
      <c r="A12" s="11">
        <v>1</v>
      </c>
      <c r="B12" s="120">
        <v>2</v>
      </c>
      <c r="C12" s="120"/>
      <c r="D12" s="12">
        <v>3</v>
      </c>
      <c r="E12" s="13">
        <v>4</v>
      </c>
      <c r="F12" s="13">
        <v>5</v>
      </c>
      <c r="G12" s="12">
        <v>6</v>
      </c>
      <c r="H12" s="12">
        <v>7</v>
      </c>
      <c r="I12" s="12">
        <v>8</v>
      </c>
      <c r="J12" s="12">
        <v>9</v>
      </c>
      <c r="K12" s="12">
        <v>10</v>
      </c>
      <c r="L12" s="14"/>
    </row>
    <row r="13" spans="1:14" s="19" customFormat="1" ht="62.25" customHeight="1" x14ac:dyDescent="0.45">
      <c r="A13" s="15">
        <v>1</v>
      </c>
      <c r="B13" s="121" t="s">
        <v>17</v>
      </c>
      <c r="C13" s="122"/>
      <c r="D13" s="16" t="s">
        <v>18</v>
      </c>
      <c r="E13" s="17">
        <f>G13-F13</f>
        <v>155028535</v>
      </c>
      <c r="F13" s="17"/>
      <c r="G13" s="17">
        <f t="shared" ref="G13:G21" si="0">H13+I13+J13+K13</f>
        <v>155028535</v>
      </c>
      <c r="H13" s="17">
        <f>H14+H20+H23+H27</f>
        <v>137534310</v>
      </c>
      <c r="I13" s="17">
        <f>I14+I20+I23+I27</f>
        <v>4643141</v>
      </c>
      <c r="J13" s="17">
        <f>J14+J20+J23+J27</f>
        <v>12851084</v>
      </c>
      <c r="K13" s="17"/>
      <c r="L13" s="10"/>
      <c r="M13" s="10"/>
      <c r="N13" s="18"/>
    </row>
    <row r="14" spans="1:14" s="19" customFormat="1" ht="65.25" customHeight="1" x14ac:dyDescent="0.45">
      <c r="A14" s="20" t="s">
        <v>19</v>
      </c>
      <c r="B14" s="127" t="s">
        <v>20</v>
      </c>
      <c r="C14" s="128"/>
      <c r="D14" s="21" t="s">
        <v>18</v>
      </c>
      <c r="E14" s="22">
        <f t="shared" ref="E14:E19" si="1">G14-F14</f>
        <v>116305224</v>
      </c>
      <c r="F14" s="22"/>
      <c r="G14" s="22">
        <f t="shared" si="0"/>
        <v>116305224</v>
      </c>
      <c r="H14" s="22">
        <f>SUM(H15:H19)</f>
        <v>103290850</v>
      </c>
      <c r="I14" s="22">
        <f>SUM(I15:I19)</f>
        <v>4643141</v>
      </c>
      <c r="J14" s="22">
        <f>SUM(J15:J19)</f>
        <v>8371233</v>
      </c>
      <c r="K14" s="22"/>
      <c r="L14" s="10"/>
      <c r="M14" s="10"/>
    </row>
    <row r="15" spans="1:14" s="19" customFormat="1" ht="63.75" customHeight="1" x14ac:dyDescent="0.45">
      <c r="A15" s="23" t="s">
        <v>21</v>
      </c>
      <c r="B15" s="129" t="s">
        <v>22</v>
      </c>
      <c r="C15" s="130"/>
      <c r="D15" s="24" t="s">
        <v>18</v>
      </c>
      <c r="E15" s="25">
        <f t="shared" si="1"/>
        <v>12786772</v>
      </c>
      <c r="F15" s="25"/>
      <c r="G15" s="25">
        <f t="shared" si="0"/>
        <v>12786772</v>
      </c>
      <c r="H15" s="25">
        <v>11062339</v>
      </c>
      <c r="I15" s="25"/>
      <c r="J15" s="25">
        <v>1724433</v>
      </c>
      <c r="K15" s="25"/>
      <c r="L15" s="26"/>
      <c r="M15" s="10"/>
    </row>
    <row r="16" spans="1:14" s="19" customFormat="1" ht="61.5" customHeight="1" x14ac:dyDescent="0.45">
      <c r="A16" s="23" t="s">
        <v>23</v>
      </c>
      <c r="B16" s="129" t="s">
        <v>24</v>
      </c>
      <c r="C16" s="130"/>
      <c r="D16" s="24" t="s">
        <v>18</v>
      </c>
      <c r="E16" s="25">
        <f t="shared" si="1"/>
        <v>76220241</v>
      </c>
      <c r="F16" s="25"/>
      <c r="G16" s="25">
        <f t="shared" si="0"/>
        <v>76220241</v>
      </c>
      <c r="H16" s="25">
        <v>69254205</v>
      </c>
      <c r="I16" s="25">
        <v>4643141</v>
      </c>
      <c r="J16" s="25">
        <v>2322895</v>
      </c>
      <c r="K16" s="25"/>
      <c r="L16" s="26"/>
      <c r="M16" s="10">
        <v>69254205</v>
      </c>
      <c r="N16" s="27">
        <f>H16-M16</f>
        <v>0</v>
      </c>
    </row>
    <row r="17" spans="1:13" s="19" customFormat="1" ht="59.25" customHeight="1" x14ac:dyDescent="0.45">
      <c r="A17" s="23" t="s">
        <v>25</v>
      </c>
      <c r="B17" s="131" t="s">
        <v>26</v>
      </c>
      <c r="C17" s="132"/>
      <c r="D17" s="24" t="s">
        <v>18</v>
      </c>
      <c r="E17" s="25">
        <f t="shared" si="1"/>
        <v>16062313</v>
      </c>
      <c r="F17" s="25"/>
      <c r="G17" s="25">
        <f t="shared" si="0"/>
        <v>16062313</v>
      </c>
      <c r="H17" s="25">
        <v>16062313</v>
      </c>
      <c r="I17" s="25"/>
      <c r="J17" s="25"/>
      <c r="K17" s="25"/>
      <c r="L17" s="26"/>
      <c r="M17" s="10"/>
    </row>
    <row r="18" spans="1:13" s="19" customFormat="1" ht="59.25" customHeight="1" x14ac:dyDescent="0.45">
      <c r="A18" s="23" t="s">
        <v>27</v>
      </c>
      <c r="B18" s="129" t="s">
        <v>28</v>
      </c>
      <c r="C18" s="130"/>
      <c r="D18" s="24" t="s">
        <v>18</v>
      </c>
      <c r="E18" s="25">
        <f t="shared" si="1"/>
        <v>10793551</v>
      </c>
      <c r="F18" s="25"/>
      <c r="G18" s="25">
        <f t="shared" si="0"/>
        <v>10793551</v>
      </c>
      <c r="H18" s="25">
        <v>6469646</v>
      </c>
      <c r="I18" s="25"/>
      <c r="J18" s="25">
        <v>4323905</v>
      </c>
      <c r="K18" s="25"/>
      <c r="L18" s="26"/>
      <c r="M18" s="10"/>
    </row>
    <row r="19" spans="1:13" s="19" customFormat="1" ht="85.5" customHeight="1" x14ac:dyDescent="0.45">
      <c r="A19" s="23" t="s">
        <v>29</v>
      </c>
      <c r="B19" s="133" t="s">
        <v>30</v>
      </c>
      <c r="C19" s="134"/>
      <c r="D19" s="24" t="s">
        <v>18</v>
      </c>
      <c r="E19" s="25">
        <f t="shared" si="1"/>
        <v>442347</v>
      </c>
      <c r="F19" s="25"/>
      <c r="G19" s="25">
        <f t="shared" si="0"/>
        <v>442347</v>
      </c>
      <c r="H19" s="25">
        <v>442347</v>
      </c>
      <c r="I19" s="25"/>
      <c r="J19" s="25"/>
      <c r="K19" s="25"/>
      <c r="L19" s="26"/>
      <c r="M19" s="10"/>
    </row>
    <row r="20" spans="1:13" s="19" customFormat="1" ht="62.25" customHeight="1" x14ac:dyDescent="0.45">
      <c r="A20" s="20" t="s">
        <v>31</v>
      </c>
      <c r="B20" s="127" t="s">
        <v>32</v>
      </c>
      <c r="C20" s="128"/>
      <c r="D20" s="21" t="s">
        <v>18</v>
      </c>
      <c r="E20" s="28">
        <f>E21+E22</f>
        <v>14655337</v>
      </c>
      <c r="F20" s="28"/>
      <c r="G20" s="22">
        <f t="shared" si="0"/>
        <v>14655337</v>
      </c>
      <c r="H20" s="22">
        <f>H21+H22</f>
        <v>14655337</v>
      </c>
      <c r="I20" s="22"/>
      <c r="J20" s="22"/>
      <c r="K20" s="22"/>
      <c r="L20" s="10"/>
      <c r="M20" s="10"/>
    </row>
    <row r="21" spans="1:13" s="19" customFormat="1" ht="56.25" customHeight="1" x14ac:dyDescent="0.45">
      <c r="A21" s="23" t="s">
        <v>33</v>
      </c>
      <c r="B21" s="129" t="s">
        <v>34</v>
      </c>
      <c r="C21" s="130"/>
      <c r="D21" s="24" t="s">
        <v>18</v>
      </c>
      <c r="E21" s="25">
        <f>G21-F21</f>
        <v>14655337</v>
      </c>
      <c r="F21" s="25"/>
      <c r="G21" s="25">
        <f t="shared" si="0"/>
        <v>14655337</v>
      </c>
      <c r="H21" s="25">
        <v>14655337</v>
      </c>
      <c r="I21" s="25"/>
      <c r="J21" s="25"/>
      <c r="K21" s="25"/>
      <c r="L21" s="26"/>
      <c r="M21" s="10"/>
    </row>
    <row r="22" spans="1:13" s="19" customFormat="1" ht="62.25" customHeight="1" x14ac:dyDescent="0.45">
      <c r="A22" s="23" t="s">
        <v>35</v>
      </c>
      <c r="B22" s="129" t="s">
        <v>36</v>
      </c>
      <c r="C22" s="130"/>
      <c r="D22" s="24" t="s">
        <v>18</v>
      </c>
      <c r="E22" s="25"/>
      <c r="F22" s="25"/>
      <c r="G22" s="25"/>
      <c r="H22" s="25"/>
      <c r="I22" s="25"/>
      <c r="J22" s="25"/>
      <c r="K22" s="25"/>
      <c r="L22" s="10"/>
      <c r="M22" s="10"/>
    </row>
    <row r="23" spans="1:13" s="19" customFormat="1" ht="78.75" customHeight="1" x14ac:dyDescent="0.45">
      <c r="A23" s="20" t="s">
        <v>37</v>
      </c>
      <c r="B23" s="127" t="s">
        <v>38</v>
      </c>
      <c r="C23" s="128"/>
      <c r="D23" s="21" t="s">
        <v>18</v>
      </c>
      <c r="E23" s="28">
        <f>E24+E25+E26</f>
        <v>7676570</v>
      </c>
      <c r="F23" s="28"/>
      <c r="G23" s="22">
        <f>G24+G25+G26</f>
        <v>7676570</v>
      </c>
      <c r="H23" s="22">
        <f>H24+H25+H26</f>
        <v>7676570</v>
      </c>
      <c r="I23" s="22"/>
      <c r="J23" s="22"/>
      <c r="K23" s="22"/>
      <c r="L23" s="10"/>
      <c r="M23" s="10"/>
    </row>
    <row r="24" spans="1:13" s="19" customFormat="1" ht="87.75" customHeight="1" x14ac:dyDescent="0.45">
      <c r="A24" s="23" t="s">
        <v>39</v>
      </c>
      <c r="B24" s="129" t="s">
        <v>40</v>
      </c>
      <c r="C24" s="130"/>
      <c r="D24" s="24" t="s">
        <v>18</v>
      </c>
      <c r="E24" s="25">
        <f t="shared" ref="E24:E39" si="2">G24-F24</f>
        <v>4537398</v>
      </c>
      <c r="F24" s="25"/>
      <c r="G24" s="25">
        <f>H24+I24+J24+K24</f>
        <v>4537398</v>
      </c>
      <c r="H24" s="25">
        <v>4537398</v>
      </c>
      <c r="I24" s="25"/>
      <c r="J24" s="25"/>
      <c r="K24" s="25"/>
      <c r="L24" s="26"/>
      <c r="M24" s="10"/>
    </row>
    <row r="25" spans="1:13" s="19" customFormat="1" ht="59.25" customHeight="1" x14ac:dyDescent="0.45">
      <c r="A25" s="23" t="s">
        <v>41</v>
      </c>
      <c r="B25" s="129" t="s">
        <v>42</v>
      </c>
      <c r="C25" s="130"/>
      <c r="D25" s="24" t="s">
        <v>18</v>
      </c>
      <c r="E25" s="25">
        <f t="shared" si="2"/>
        <v>3139172</v>
      </c>
      <c r="F25" s="25"/>
      <c r="G25" s="29">
        <f>H25+I25+J25+K25</f>
        <v>3139172</v>
      </c>
      <c r="H25" s="25">
        <v>3139172</v>
      </c>
      <c r="I25" s="25"/>
      <c r="J25" s="25"/>
      <c r="K25" s="25"/>
      <c r="L25" s="10"/>
      <c r="M25" s="10"/>
    </row>
    <row r="26" spans="1:13" s="19" customFormat="1" ht="61.5" customHeight="1" x14ac:dyDescent="0.45">
      <c r="A26" s="23" t="s">
        <v>43</v>
      </c>
      <c r="B26" s="129" t="s">
        <v>44</v>
      </c>
      <c r="C26" s="130"/>
      <c r="D26" s="24" t="s">
        <v>18</v>
      </c>
      <c r="E26" s="25">
        <f t="shared" si="2"/>
        <v>0</v>
      </c>
      <c r="F26" s="25"/>
      <c r="G26" s="29">
        <f>H26+I26+J26+K26</f>
        <v>0</v>
      </c>
      <c r="H26" s="25"/>
      <c r="I26" s="25"/>
      <c r="J26" s="25"/>
      <c r="K26" s="25"/>
      <c r="L26" s="10"/>
      <c r="M26" s="10"/>
    </row>
    <row r="27" spans="1:13" s="19" customFormat="1" ht="65.25" customHeight="1" x14ac:dyDescent="0.45">
      <c r="A27" s="20" t="s">
        <v>45</v>
      </c>
      <c r="B27" s="127" t="s">
        <v>46</v>
      </c>
      <c r="C27" s="128"/>
      <c r="D27" s="21" t="s">
        <v>18</v>
      </c>
      <c r="E27" s="28">
        <f t="shared" si="2"/>
        <v>16391404</v>
      </c>
      <c r="F27" s="28"/>
      <c r="G27" s="28">
        <f>SUM(H27:K27)</f>
        <v>16391404</v>
      </c>
      <c r="H27" s="28">
        <f>SUM(H28:H37)</f>
        <v>11911553</v>
      </c>
      <c r="I27" s="28"/>
      <c r="J27" s="28">
        <f>SUM(J28:J37)</f>
        <v>4479851</v>
      </c>
      <c r="K27" s="28"/>
      <c r="L27" s="10"/>
      <c r="M27" s="10"/>
    </row>
    <row r="28" spans="1:13" s="19" customFormat="1" ht="51.75" customHeight="1" x14ac:dyDescent="0.45">
      <c r="A28" s="23" t="s">
        <v>47</v>
      </c>
      <c r="B28" s="129" t="s">
        <v>48</v>
      </c>
      <c r="C28" s="130"/>
      <c r="D28" s="24" t="s">
        <v>18</v>
      </c>
      <c r="E28" s="25">
        <f t="shared" si="2"/>
        <v>5344106</v>
      </c>
      <c r="F28" s="25"/>
      <c r="G28" s="25">
        <f>H28+I28+J28+K28</f>
        <v>5344106</v>
      </c>
      <c r="H28" s="25"/>
      <c r="I28" s="25"/>
      <c r="J28" s="25">
        <v>5344106</v>
      </c>
      <c r="K28" s="25"/>
      <c r="L28" s="26"/>
      <c r="M28" s="10"/>
    </row>
    <row r="29" spans="1:13" s="19" customFormat="1" ht="59.25" customHeight="1" x14ac:dyDescent="0.45">
      <c r="A29" s="23" t="s">
        <v>49</v>
      </c>
      <c r="B29" s="131" t="s">
        <v>50</v>
      </c>
      <c r="C29" s="132"/>
      <c r="D29" s="24" t="s">
        <v>18</v>
      </c>
      <c r="E29" s="25">
        <f t="shared" si="2"/>
        <v>108060</v>
      </c>
      <c r="F29" s="25"/>
      <c r="G29" s="25">
        <f>H29+I29+J29+K29</f>
        <v>108060</v>
      </c>
      <c r="H29" s="25"/>
      <c r="I29" s="25"/>
      <c r="J29" s="25">
        <v>108060</v>
      </c>
      <c r="K29" s="25"/>
      <c r="L29" s="26"/>
      <c r="M29" s="10"/>
    </row>
    <row r="30" spans="1:13" s="19" customFormat="1" ht="59.25" customHeight="1" x14ac:dyDescent="0.45">
      <c r="A30" s="23" t="s">
        <v>51</v>
      </c>
      <c r="B30" s="131" t="s">
        <v>52</v>
      </c>
      <c r="C30" s="132"/>
      <c r="D30" s="24" t="s">
        <v>18</v>
      </c>
      <c r="E30" s="25">
        <f t="shared" si="2"/>
        <v>1403852</v>
      </c>
      <c r="F30" s="25"/>
      <c r="G30" s="25">
        <f>H30+I30+J30+K30</f>
        <v>1403852</v>
      </c>
      <c r="H30" s="25">
        <v>1403852</v>
      </c>
      <c r="I30" s="25"/>
      <c r="J30" s="25"/>
      <c r="K30" s="25"/>
      <c r="L30" s="26"/>
      <c r="M30" s="10"/>
    </row>
    <row r="31" spans="1:13" s="19" customFormat="1" ht="72" customHeight="1" x14ac:dyDescent="0.45">
      <c r="A31" s="23" t="s">
        <v>53</v>
      </c>
      <c r="B31" s="131" t="s">
        <v>54</v>
      </c>
      <c r="C31" s="132"/>
      <c r="D31" s="24" t="s">
        <v>18</v>
      </c>
      <c r="E31" s="25">
        <f t="shared" si="2"/>
        <v>502070</v>
      </c>
      <c r="F31" s="25"/>
      <c r="G31" s="25">
        <f>H31+I31+J31+K31</f>
        <v>502070</v>
      </c>
      <c r="H31" s="25"/>
      <c r="I31" s="25"/>
      <c r="J31" s="25">
        <v>502070</v>
      </c>
      <c r="K31" s="25"/>
      <c r="L31" s="26"/>
      <c r="M31" s="10"/>
    </row>
    <row r="32" spans="1:13" s="19" customFormat="1" ht="51.75" customHeight="1" x14ac:dyDescent="0.45">
      <c r="A32" s="23" t="s">
        <v>55</v>
      </c>
      <c r="B32" s="129" t="s">
        <v>56</v>
      </c>
      <c r="C32" s="130"/>
      <c r="D32" s="24" t="s">
        <v>18</v>
      </c>
      <c r="E32" s="25">
        <f t="shared" si="2"/>
        <v>11479305</v>
      </c>
      <c r="F32" s="25"/>
      <c r="G32" s="25">
        <f>H32+I32+J32+K32</f>
        <v>11479305</v>
      </c>
      <c r="H32" s="25">
        <v>10507701</v>
      </c>
      <c r="I32" s="25"/>
      <c r="J32" s="25">
        <v>971604</v>
      </c>
      <c r="K32" s="25"/>
      <c r="L32" s="26"/>
      <c r="M32" s="10"/>
    </row>
    <row r="33" spans="1:26" s="19" customFormat="1" ht="45" customHeight="1" x14ac:dyDescent="0.45">
      <c r="A33" s="23" t="s">
        <v>57</v>
      </c>
      <c r="B33" s="129" t="s">
        <v>58</v>
      </c>
      <c r="C33" s="130"/>
      <c r="D33" s="24" t="s">
        <v>18</v>
      </c>
      <c r="E33" s="25">
        <f t="shared" si="2"/>
        <v>1394</v>
      </c>
      <c r="F33" s="25"/>
      <c r="G33" s="25">
        <f t="shared" ref="G33:G39" si="3">H33+I33+J33+K33</f>
        <v>1394</v>
      </c>
      <c r="H33" s="30"/>
      <c r="I33" s="30"/>
      <c r="J33" s="31">
        <v>1394</v>
      </c>
      <c r="K33" s="25"/>
      <c r="L33" s="26"/>
      <c r="M33" s="10"/>
    </row>
    <row r="34" spans="1:26" s="19" customFormat="1" ht="66" customHeight="1" x14ac:dyDescent="0.45">
      <c r="A34" s="23" t="s">
        <v>59</v>
      </c>
      <c r="B34" s="129" t="s">
        <v>60</v>
      </c>
      <c r="C34" s="130"/>
      <c r="D34" s="24" t="s">
        <v>18</v>
      </c>
      <c r="E34" s="25">
        <f t="shared" si="2"/>
        <v>1149060</v>
      </c>
      <c r="F34" s="25"/>
      <c r="G34" s="25">
        <f>H34+I34+J34+K34</f>
        <v>1149060</v>
      </c>
      <c r="H34" s="25"/>
      <c r="I34" s="25"/>
      <c r="J34" s="31">
        <v>1149060</v>
      </c>
      <c r="K34" s="25"/>
      <c r="L34" s="26"/>
      <c r="M34" s="10"/>
      <c r="N34" s="14"/>
      <c r="O34" s="14"/>
      <c r="P34" s="14"/>
    </row>
    <row r="35" spans="1:26" s="19" customFormat="1" ht="66" customHeight="1" x14ac:dyDescent="0.45">
      <c r="A35" s="32" t="s">
        <v>61</v>
      </c>
      <c r="B35" s="129" t="s">
        <v>62</v>
      </c>
      <c r="C35" s="130"/>
      <c r="D35" s="33" t="s">
        <v>18</v>
      </c>
      <c r="E35" s="25">
        <f t="shared" si="2"/>
        <v>866680</v>
      </c>
      <c r="F35" s="25"/>
      <c r="G35" s="25">
        <f>H35+I35+J35+K35</f>
        <v>866680</v>
      </c>
      <c r="H35" s="25"/>
      <c r="I35" s="25"/>
      <c r="J35" s="31">
        <v>866680</v>
      </c>
      <c r="K35" s="25"/>
      <c r="L35" s="26"/>
      <c r="M35" s="10"/>
      <c r="N35" s="14"/>
      <c r="O35" s="14"/>
      <c r="P35" s="14"/>
    </row>
    <row r="36" spans="1:26" s="19" customFormat="1" ht="66" customHeight="1" x14ac:dyDescent="0.45">
      <c r="A36" s="23" t="s">
        <v>63</v>
      </c>
      <c r="B36" s="129" t="s">
        <v>64</v>
      </c>
      <c r="C36" s="130"/>
      <c r="D36" s="24" t="s">
        <v>18</v>
      </c>
      <c r="E36" s="25">
        <f>G36-F36</f>
        <v>3236688</v>
      </c>
      <c r="F36" s="25"/>
      <c r="G36" s="25">
        <f>H36+I36+J36+K36</f>
        <v>3236688</v>
      </c>
      <c r="H36" s="25"/>
      <c r="I36" s="25"/>
      <c r="J36" s="31">
        <v>3236688</v>
      </c>
      <c r="K36" s="25"/>
      <c r="L36" s="26"/>
      <c r="M36" s="10"/>
      <c r="N36" s="14"/>
      <c r="O36" s="14"/>
      <c r="P36" s="14"/>
    </row>
    <row r="37" spans="1:26" s="19" customFormat="1" ht="66" customHeight="1" x14ac:dyDescent="0.45">
      <c r="A37" s="23" t="s">
        <v>65</v>
      </c>
      <c r="B37" s="129" t="s">
        <v>66</v>
      </c>
      <c r="C37" s="130"/>
      <c r="D37" s="24" t="s">
        <v>18</v>
      </c>
      <c r="E37" s="25">
        <f t="shared" si="2"/>
        <v>-7699811</v>
      </c>
      <c r="F37" s="25"/>
      <c r="G37" s="25">
        <f t="shared" si="3"/>
        <v>-7699811</v>
      </c>
      <c r="H37" s="30"/>
      <c r="I37" s="30"/>
      <c r="J37" s="31">
        <v>-7699811</v>
      </c>
      <c r="K37" s="25"/>
      <c r="L37" s="26">
        <f>J37+J33</f>
        <v>-7698417</v>
      </c>
      <c r="M37" s="10"/>
      <c r="N37" s="14"/>
      <c r="O37" s="14"/>
      <c r="P37" s="14"/>
    </row>
    <row r="38" spans="1:26" s="19" customFormat="1" ht="32.25" customHeight="1" x14ac:dyDescent="0.5">
      <c r="A38" s="15" t="s">
        <v>67</v>
      </c>
      <c r="B38" s="143" t="s">
        <v>68</v>
      </c>
      <c r="C38" s="144"/>
      <c r="D38" s="16" t="s">
        <v>18</v>
      </c>
      <c r="E38" s="34">
        <f>G38-F38</f>
        <v>160058405.16499996</v>
      </c>
      <c r="F38" s="35">
        <f>F39+F65+F80+F83</f>
        <v>0</v>
      </c>
      <c r="G38" s="35">
        <f t="shared" si="3"/>
        <v>160058405.16499996</v>
      </c>
      <c r="H38" s="35">
        <f>H39+H65+H80+H83</f>
        <v>2750150.3020000001</v>
      </c>
      <c r="I38" s="35">
        <f>I39+I65+I80+I83</f>
        <v>75336.12</v>
      </c>
      <c r="J38" s="35">
        <f>J39+J65+J80+J83</f>
        <v>52077983.883000009</v>
      </c>
      <c r="K38" s="35">
        <f>K39+K65+K80+K83</f>
        <v>105154934.85999997</v>
      </c>
      <c r="L38" s="36"/>
      <c r="M38" s="10"/>
      <c r="N38" s="14"/>
      <c r="O38" s="14"/>
      <c r="P38" s="14"/>
    </row>
    <row r="39" spans="1:26" s="19" customFormat="1" ht="32.25" customHeight="1" x14ac:dyDescent="0.2">
      <c r="A39" s="20" t="s">
        <v>69</v>
      </c>
      <c r="B39" s="145" t="s">
        <v>70</v>
      </c>
      <c r="C39" s="146"/>
      <c r="D39" s="37" t="s">
        <v>18</v>
      </c>
      <c r="E39" s="38">
        <f t="shared" si="2"/>
        <v>146891311.07199997</v>
      </c>
      <c r="F39" s="39">
        <f>F40+F42+F64</f>
        <v>0</v>
      </c>
      <c r="G39" s="39">
        <f t="shared" si="3"/>
        <v>146891311.07199997</v>
      </c>
      <c r="H39" s="39">
        <f>H40+H42+H64</f>
        <v>2750150.3020000001</v>
      </c>
      <c r="I39" s="39">
        <f>I40+I42+I64</f>
        <v>75336.12</v>
      </c>
      <c r="J39" s="39">
        <f>J40+J42+J64</f>
        <v>39167833.606000006</v>
      </c>
      <c r="K39" s="39">
        <f>K40+K42+K64</f>
        <v>104897991.04399997</v>
      </c>
      <c r="L39" s="40"/>
      <c r="M39" s="22"/>
      <c r="N39" s="14"/>
      <c r="O39" s="14"/>
      <c r="P39" s="14"/>
    </row>
    <row r="40" spans="1:26" s="19" customFormat="1" ht="59.25" customHeight="1" x14ac:dyDescent="0.2">
      <c r="A40" s="20" t="s">
        <v>71</v>
      </c>
      <c r="B40" s="127" t="s">
        <v>72</v>
      </c>
      <c r="C40" s="128"/>
      <c r="D40" s="41" t="s">
        <v>18</v>
      </c>
      <c r="E40" s="42"/>
      <c r="F40" s="43"/>
      <c r="G40" s="42"/>
      <c r="H40" s="43"/>
      <c r="I40" s="43"/>
      <c r="J40" s="42"/>
      <c r="K40" s="42"/>
      <c r="L40" s="40"/>
      <c r="M40" s="22"/>
      <c r="N40" s="14"/>
      <c r="O40" s="14"/>
      <c r="P40" s="14"/>
    </row>
    <row r="41" spans="1:26" s="45" customFormat="1" ht="39" customHeight="1" x14ac:dyDescent="0.3">
      <c r="A41" s="23" t="s">
        <v>73</v>
      </c>
      <c r="B41" s="129" t="s">
        <v>74</v>
      </c>
      <c r="C41" s="130"/>
      <c r="D41" s="24" t="s">
        <v>18</v>
      </c>
      <c r="E41" s="42"/>
      <c r="F41" s="43"/>
      <c r="G41" s="42"/>
      <c r="H41" s="43"/>
      <c r="I41" s="43"/>
      <c r="J41" s="42"/>
      <c r="K41" s="42"/>
      <c r="L41" s="44"/>
      <c r="N41" s="44"/>
      <c r="O41" s="44"/>
      <c r="P41" s="44"/>
    </row>
    <row r="42" spans="1:26" s="19" customFormat="1" ht="67.5" customHeight="1" x14ac:dyDescent="0.5">
      <c r="A42" s="20" t="s">
        <v>75</v>
      </c>
      <c r="B42" s="127" t="s">
        <v>76</v>
      </c>
      <c r="C42" s="128"/>
      <c r="D42" s="46" t="s">
        <v>18</v>
      </c>
      <c r="E42" s="39">
        <f t="shared" ref="E42:E87" si="4">G42-F42</f>
        <v>146891311.07199997</v>
      </c>
      <c r="F42" s="39">
        <f>F43+F56+F62+F63</f>
        <v>0</v>
      </c>
      <c r="G42" s="39">
        <f t="shared" ref="G42:G82" si="5">H42+I42+J42+K42</f>
        <v>146891311.07199997</v>
      </c>
      <c r="H42" s="39">
        <f>H43+H56+H62+H63</f>
        <v>2750150.3020000001</v>
      </c>
      <c r="I42" s="39">
        <f>I43+I56+I62+I63</f>
        <v>75336.12</v>
      </c>
      <c r="J42" s="39">
        <f>J43+J56+J62+J63</f>
        <v>39167833.606000006</v>
      </c>
      <c r="K42" s="39">
        <f>K43+K56+K62+K63</f>
        <v>104897991.04399997</v>
      </c>
      <c r="L42" s="36"/>
      <c r="M42" s="47"/>
      <c r="N42" s="14"/>
      <c r="O42" s="14"/>
      <c r="P42" s="14"/>
    </row>
    <row r="43" spans="1:26" s="19" customFormat="1" ht="91.5" customHeight="1" x14ac:dyDescent="0.5">
      <c r="A43" s="20" t="s">
        <v>77</v>
      </c>
      <c r="B43" s="127" t="s">
        <v>78</v>
      </c>
      <c r="C43" s="128"/>
      <c r="D43" s="21" t="s">
        <v>18</v>
      </c>
      <c r="E43" s="38">
        <f>G43-F43</f>
        <v>141308459.00199997</v>
      </c>
      <c r="F43" s="39">
        <f>F44+F46+F48+F49+F50</f>
        <v>0</v>
      </c>
      <c r="G43" s="39">
        <f t="shared" si="5"/>
        <v>141308459.00199997</v>
      </c>
      <c r="H43" s="39">
        <f>SUM(H44:H55)</f>
        <v>2750150.3020000001</v>
      </c>
      <c r="I43" s="39">
        <f>SUM(I44:I55)</f>
        <v>75336.12</v>
      </c>
      <c r="J43" s="39">
        <f>SUM(J44:J55)</f>
        <v>33971841.071000002</v>
      </c>
      <c r="K43" s="39">
        <f>SUM(K44:K55)</f>
        <v>104511131.50899997</v>
      </c>
      <c r="L43" s="147" t="s">
        <v>79</v>
      </c>
      <c r="M43" s="148"/>
      <c r="N43" s="14"/>
      <c r="O43" s="14"/>
      <c r="P43" s="14"/>
    </row>
    <row r="44" spans="1:26" s="19" customFormat="1" ht="52.5" customHeight="1" x14ac:dyDescent="0.5">
      <c r="A44" s="23" t="s">
        <v>80</v>
      </c>
      <c r="B44" s="129" t="s">
        <v>81</v>
      </c>
      <c r="C44" s="130"/>
      <c r="D44" s="24" t="s">
        <v>18</v>
      </c>
      <c r="E44" s="48">
        <f t="shared" si="4"/>
        <v>28479484.993000001</v>
      </c>
      <c r="F44" s="48"/>
      <c r="G44" s="48">
        <f t="shared" si="5"/>
        <v>28479484.993000001</v>
      </c>
      <c r="H44" s="48"/>
      <c r="I44" s="48"/>
      <c r="J44" s="48">
        <f>4062296.465-L44</f>
        <v>4056597.162</v>
      </c>
      <c r="K44" s="48">
        <f>24468417.481-M44</f>
        <v>24422887.831</v>
      </c>
      <c r="L44" s="49">
        <v>5699.3029999999999</v>
      </c>
      <c r="M44" s="49">
        <v>45529.65</v>
      </c>
      <c r="N44" s="14"/>
      <c r="O44" s="14"/>
      <c r="P44" s="14"/>
      <c r="Q44" s="48"/>
      <c r="R44" s="48"/>
      <c r="S44" s="48"/>
      <c r="T44" s="48"/>
      <c r="U44" s="48"/>
      <c r="V44" s="48"/>
    </row>
    <row r="45" spans="1:26" s="19" customFormat="1" ht="52.5" customHeight="1" x14ac:dyDescent="0.5">
      <c r="A45" s="23" t="s">
        <v>82</v>
      </c>
      <c r="B45" s="129" t="s">
        <v>83</v>
      </c>
      <c r="C45" s="130"/>
      <c r="D45" s="24" t="s">
        <v>18</v>
      </c>
      <c r="E45" s="48">
        <f t="shared" si="4"/>
        <v>1199867.645</v>
      </c>
      <c r="F45" s="48"/>
      <c r="G45" s="48">
        <f t="shared" si="5"/>
        <v>1199867.645</v>
      </c>
      <c r="H45" s="48"/>
      <c r="I45" s="48"/>
      <c r="J45" s="48">
        <v>246557.52900000001</v>
      </c>
      <c r="K45" s="48">
        <v>953310.11600000004</v>
      </c>
      <c r="L45" s="50">
        <v>0</v>
      </c>
      <c r="M45" s="50">
        <v>0</v>
      </c>
      <c r="N45" s="14"/>
      <c r="O45" s="14"/>
      <c r="P45" s="14"/>
      <c r="Q45" s="48"/>
      <c r="R45" s="48"/>
      <c r="S45" s="48"/>
      <c r="T45" s="48"/>
      <c r="U45" s="48"/>
      <c r="V45" s="48"/>
    </row>
    <row r="46" spans="1:26" s="19" customFormat="1" ht="58.5" customHeight="1" x14ac:dyDescent="0.5">
      <c r="A46" s="23" t="s">
        <v>84</v>
      </c>
      <c r="B46" s="129" t="s">
        <v>85</v>
      </c>
      <c r="C46" s="130"/>
      <c r="D46" s="24" t="s">
        <v>18</v>
      </c>
      <c r="E46" s="48">
        <f t="shared" si="4"/>
        <v>58327608.723999999</v>
      </c>
      <c r="F46" s="48"/>
      <c r="G46" s="48">
        <f>H46+I46+J46+K46</f>
        <v>58327608.723999999</v>
      </c>
      <c r="H46" s="48"/>
      <c r="I46" s="48">
        <v>75336.12</v>
      </c>
      <c r="J46" s="48">
        <f>19661238.431-L46</f>
        <v>19623949.797000002</v>
      </c>
      <c r="K46" s="48">
        <f>38634558.907-M46</f>
        <v>38628322.806999996</v>
      </c>
      <c r="L46" s="51">
        <v>37288.633999999998</v>
      </c>
      <c r="M46" s="51">
        <v>6236.1</v>
      </c>
      <c r="N46" s="14"/>
      <c r="O46" s="14"/>
      <c r="P46" s="14"/>
      <c r="Q46" s="48"/>
      <c r="R46" s="48"/>
      <c r="S46" s="48"/>
      <c r="T46" s="48"/>
      <c r="U46" s="48"/>
      <c r="V46" s="48"/>
      <c r="W46" s="14"/>
      <c r="X46" s="14"/>
      <c r="Y46" s="14"/>
      <c r="Z46" s="14"/>
    </row>
    <row r="47" spans="1:26" s="19" customFormat="1" ht="57" customHeight="1" x14ac:dyDescent="0.5">
      <c r="A47" s="23" t="s">
        <v>86</v>
      </c>
      <c r="B47" s="129" t="s">
        <v>87</v>
      </c>
      <c r="C47" s="130"/>
      <c r="D47" s="24" t="s">
        <v>18</v>
      </c>
      <c r="E47" s="48">
        <f t="shared" si="4"/>
        <v>12144806.996000001</v>
      </c>
      <c r="F47" s="48"/>
      <c r="G47" s="48">
        <f t="shared" si="5"/>
        <v>12144806.996000001</v>
      </c>
      <c r="H47" s="48"/>
      <c r="I47" s="48"/>
      <c r="J47" s="48">
        <f>2365261.839-L47</f>
        <v>2354510.4990000003</v>
      </c>
      <c r="K47" s="48">
        <f>9812579.595-M47</f>
        <v>9790296.4970000014</v>
      </c>
      <c r="L47" s="49">
        <v>10751.34</v>
      </c>
      <c r="M47" s="49">
        <v>22283.098000000002</v>
      </c>
      <c r="N47" s="14"/>
      <c r="O47" s="14"/>
      <c r="P47" s="14"/>
      <c r="Q47" s="48"/>
      <c r="R47" s="48"/>
      <c r="S47" s="48"/>
      <c r="T47" s="48"/>
      <c r="U47" s="48"/>
      <c r="V47" s="48"/>
    </row>
    <row r="48" spans="1:26" s="19" customFormat="1" ht="54.75" customHeight="1" x14ac:dyDescent="0.5">
      <c r="A48" s="23" t="s">
        <v>88</v>
      </c>
      <c r="B48" s="129" t="s">
        <v>89</v>
      </c>
      <c r="C48" s="130"/>
      <c r="D48" s="24" t="s">
        <v>18</v>
      </c>
      <c r="E48" s="48">
        <f t="shared" si="4"/>
        <v>9396587.2659999989</v>
      </c>
      <c r="F48" s="48"/>
      <c r="G48" s="48">
        <f t="shared" si="5"/>
        <v>9396587.2659999989</v>
      </c>
      <c r="H48" s="48"/>
      <c r="I48" s="48"/>
      <c r="J48" s="48">
        <v>308034.80800000002</v>
      </c>
      <c r="K48" s="48">
        <f>9102029.518-M48</f>
        <v>9088552.4579999987</v>
      </c>
      <c r="L48" s="49">
        <v>0</v>
      </c>
      <c r="M48" s="49">
        <v>13477.06</v>
      </c>
      <c r="N48" s="14"/>
      <c r="O48" s="14"/>
      <c r="P48" s="14"/>
      <c r="Q48" s="48"/>
      <c r="R48" s="48"/>
      <c r="S48" s="48"/>
      <c r="T48" s="48"/>
      <c r="U48" s="48"/>
      <c r="V48" s="48"/>
    </row>
    <row r="49" spans="1:22" s="19" customFormat="1" ht="54.75" customHeight="1" x14ac:dyDescent="0.5">
      <c r="A49" s="23" t="s">
        <v>90</v>
      </c>
      <c r="B49" s="129" t="s">
        <v>91</v>
      </c>
      <c r="C49" s="130"/>
      <c r="D49" s="24" t="s">
        <v>18</v>
      </c>
      <c r="E49" s="48">
        <f t="shared" si="4"/>
        <v>2548.3249999999998</v>
      </c>
      <c r="F49" s="48"/>
      <c r="G49" s="48">
        <f t="shared" si="5"/>
        <v>2548.3249999999998</v>
      </c>
      <c r="H49" s="48"/>
      <c r="I49" s="48"/>
      <c r="J49" s="48"/>
      <c r="K49" s="52">
        <v>2548.3249999999998</v>
      </c>
      <c r="L49" s="50"/>
      <c r="M49" s="50"/>
      <c r="N49" s="14"/>
      <c r="O49" s="14"/>
      <c r="P49" s="14"/>
      <c r="Q49" s="48"/>
      <c r="R49" s="48"/>
      <c r="S49" s="48"/>
      <c r="T49" s="48"/>
      <c r="U49" s="48"/>
      <c r="V49" s="48"/>
    </row>
    <row r="50" spans="1:22" s="19" customFormat="1" ht="60.75" customHeight="1" x14ac:dyDescent="0.5">
      <c r="A50" s="23" t="s">
        <v>92</v>
      </c>
      <c r="B50" s="129" t="s">
        <v>93</v>
      </c>
      <c r="C50" s="130"/>
      <c r="D50" s="24" t="s">
        <v>18</v>
      </c>
      <c r="E50" s="48">
        <f t="shared" si="4"/>
        <v>19958.571</v>
      </c>
      <c r="F50" s="48"/>
      <c r="G50" s="48">
        <f t="shared" si="5"/>
        <v>19958.571</v>
      </c>
      <c r="H50" s="48"/>
      <c r="I50" s="48"/>
      <c r="J50" s="48"/>
      <c r="K50" s="48">
        <v>19958.571</v>
      </c>
      <c r="L50" s="50"/>
      <c r="M50" s="50"/>
      <c r="N50" s="14"/>
      <c r="O50" s="14"/>
      <c r="P50" s="14"/>
      <c r="Q50" s="48"/>
      <c r="R50" s="48"/>
      <c r="S50" s="48"/>
      <c r="T50" s="48"/>
      <c r="U50" s="48"/>
      <c r="V50" s="48"/>
    </row>
    <row r="51" spans="1:22" s="19" customFormat="1" ht="54.75" customHeight="1" x14ac:dyDescent="0.5">
      <c r="A51" s="23" t="s">
        <v>94</v>
      </c>
      <c r="B51" s="129" t="s">
        <v>95</v>
      </c>
      <c r="C51" s="130"/>
      <c r="D51" s="24" t="s">
        <v>18</v>
      </c>
      <c r="E51" s="48">
        <f t="shared" si="4"/>
        <v>11585633.523</v>
      </c>
      <c r="F51" s="48"/>
      <c r="G51" s="48">
        <f>H51+I51+J51+K51</f>
        <v>11585633.523</v>
      </c>
      <c r="H51" s="48"/>
      <c r="I51" s="48"/>
      <c r="J51" s="48">
        <v>5288187.1220000004</v>
      </c>
      <c r="K51" s="48">
        <f>6301042.867-M51</f>
        <v>6297446.4009999996</v>
      </c>
      <c r="L51" s="49">
        <v>0</v>
      </c>
      <c r="M51" s="49">
        <v>3596.4659999999999</v>
      </c>
      <c r="N51" s="14"/>
      <c r="O51" s="14"/>
      <c r="P51" s="14"/>
      <c r="Q51" s="48"/>
      <c r="R51" s="48"/>
      <c r="S51" s="48"/>
      <c r="T51" s="48"/>
      <c r="U51" s="48"/>
      <c r="V51" s="48"/>
    </row>
    <row r="52" spans="1:22" s="19" customFormat="1" ht="65.25" customHeight="1" x14ac:dyDescent="0.5">
      <c r="A52" s="23" t="s">
        <v>96</v>
      </c>
      <c r="B52" s="129" t="s">
        <v>97</v>
      </c>
      <c r="C52" s="130"/>
      <c r="D52" s="24" t="s">
        <v>18</v>
      </c>
      <c r="E52" s="48">
        <f t="shared" si="4"/>
        <v>496789.12300000002</v>
      </c>
      <c r="F52" s="48"/>
      <c r="G52" s="48">
        <f t="shared" si="5"/>
        <v>496789.12300000002</v>
      </c>
      <c r="H52" s="48"/>
      <c r="I52" s="48"/>
      <c r="J52" s="48">
        <v>236643.20499999999</v>
      </c>
      <c r="K52" s="48">
        <v>260145.91800000001</v>
      </c>
      <c r="L52" s="50">
        <v>0</v>
      </c>
      <c r="M52" s="50">
        <v>0</v>
      </c>
      <c r="N52" s="14"/>
      <c r="O52" s="14"/>
      <c r="P52" s="14"/>
      <c r="Q52" s="48"/>
      <c r="R52" s="48"/>
      <c r="S52" s="48"/>
      <c r="T52" s="48"/>
      <c r="U52" s="48"/>
      <c r="V52" s="48"/>
    </row>
    <row r="53" spans="1:22" s="19" customFormat="1" ht="65.25" customHeight="1" x14ac:dyDescent="0.5">
      <c r="A53" s="23" t="s">
        <v>98</v>
      </c>
      <c r="B53" s="129" t="s">
        <v>99</v>
      </c>
      <c r="C53" s="130"/>
      <c r="D53" s="24" t="s">
        <v>18</v>
      </c>
      <c r="E53" s="48">
        <f t="shared" si="4"/>
        <v>19655173.836000003</v>
      </c>
      <c r="F53" s="48"/>
      <c r="G53" s="48">
        <f t="shared" si="5"/>
        <v>19655173.836000003</v>
      </c>
      <c r="H53" s="48">
        <v>2750150.3020000001</v>
      </c>
      <c r="I53" s="48"/>
      <c r="J53" s="48">
        <v>1857360.949</v>
      </c>
      <c r="K53" s="48">
        <f>15172098.027-M53</f>
        <v>15047662.585000001</v>
      </c>
      <c r="L53" s="49"/>
      <c r="M53" s="49">
        <f>121498.438+2937.004</f>
        <v>124435.442</v>
      </c>
      <c r="N53" s="14"/>
      <c r="O53" s="14"/>
      <c r="P53" s="14"/>
      <c r="Q53" s="48"/>
      <c r="R53" s="48"/>
      <c r="S53" s="48"/>
      <c r="T53" s="48"/>
      <c r="U53" s="48"/>
      <c r="V53" s="48"/>
    </row>
    <row r="54" spans="1:22" s="19" customFormat="1" ht="65.25" customHeight="1" x14ac:dyDescent="0.5">
      <c r="A54" s="23" t="s">
        <v>100</v>
      </c>
      <c r="B54" s="129" t="s">
        <v>101</v>
      </c>
      <c r="C54" s="130"/>
      <c r="D54" s="24" t="s">
        <v>18</v>
      </c>
      <c r="E54" s="48">
        <f t="shared" si="4"/>
        <v>0</v>
      </c>
      <c r="F54" s="48"/>
      <c r="G54" s="48">
        <f t="shared" si="5"/>
        <v>0</v>
      </c>
      <c r="H54" s="48"/>
      <c r="I54" s="48"/>
      <c r="J54" s="48"/>
      <c r="K54" s="48"/>
      <c r="L54" s="50">
        <v>0</v>
      </c>
      <c r="M54" s="50">
        <v>0</v>
      </c>
      <c r="N54" s="14"/>
      <c r="O54" s="14"/>
      <c r="P54" s="14"/>
      <c r="Q54" s="48"/>
      <c r="R54" s="48"/>
      <c r="S54" s="48"/>
      <c r="T54" s="48"/>
      <c r="U54" s="48"/>
      <c r="V54" s="48"/>
    </row>
    <row r="55" spans="1:22" s="19" customFormat="1" ht="42.75" customHeight="1" x14ac:dyDescent="0.45">
      <c r="A55" s="23" t="s">
        <v>102</v>
      </c>
      <c r="B55" s="129" t="s">
        <v>103</v>
      </c>
      <c r="C55" s="130"/>
      <c r="D55" s="24" t="s">
        <v>18</v>
      </c>
      <c r="E55" s="48">
        <f t="shared" si="4"/>
        <v>0</v>
      </c>
      <c r="F55" s="48"/>
      <c r="G55" s="48">
        <f>H55+I55+J55+K55</f>
        <v>0</v>
      </c>
      <c r="H55" s="48"/>
      <c r="I55" s="48"/>
      <c r="J55" s="48"/>
      <c r="K55" s="48"/>
      <c r="L55" s="14"/>
      <c r="M55" s="53"/>
    </row>
    <row r="56" spans="1:22" s="19" customFormat="1" ht="57.75" customHeight="1" x14ac:dyDescent="0.2">
      <c r="A56" s="20" t="s">
        <v>104</v>
      </c>
      <c r="B56" s="127" t="s">
        <v>105</v>
      </c>
      <c r="C56" s="128"/>
      <c r="D56" s="21" t="s">
        <v>18</v>
      </c>
      <c r="E56" s="38">
        <f t="shared" si="4"/>
        <v>32024.445</v>
      </c>
      <c r="F56" s="39">
        <f>F57+F58+F59+F60</f>
        <v>0</v>
      </c>
      <c r="G56" s="39">
        <f t="shared" si="5"/>
        <v>32024.445</v>
      </c>
      <c r="H56" s="39">
        <f>H57+H58+H59+H60</f>
        <v>0</v>
      </c>
      <c r="I56" s="39">
        <f>I57+I58+I59+I60</f>
        <v>0</v>
      </c>
      <c r="J56" s="39">
        <f>J57+J58+J59+J60</f>
        <v>32024.445</v>
      </c>
      <c r="K56" s="39">
        <f>K57+K58+K59+K60</f>
        <v>0</v>
      </c>
      <c r="L56" s="54"/>
      <c r="M56" s="14"/>
    </row>
    <row r="57" spans="1:22" s="19" customFormat="1" ht="55.5" customHeight="1" x14ac:dyDescent="0.5">
      <c r="A57" s="23" t="s">
        <v>106</v>
      </c>
      <c r="B57" s="129" t="s">
        <v>107</v>
      </c>
      <c r="C57" s="130"/>
      <c r="D57" s="24" t="s">
        <v>18</v>
      </c>
      <c r="E57" s="48">
        <f t="shared" si="4"/>
        <v>32024.445</v>
      </c>
      <c r="F57" s="48"/>
      <c r="G57" s="48">
        <f t="shared" si="5"/>
        <v>32024.445</v>
      </c>
      <c r="H57" s="48"/>
      <c r="I57" s="48"/>
      <c r="J57" s="48">
        <v>32024.445</v>
      </c>
      <c r="K57" s="48">
        <v>0</v>
      </c>
      <c r="L57" s="55"/>
      <c r="M57" s="36"/>
    </row>
    <row r="58" spans="1:22" s="19" customFormat="1" ht="46.5" customHeight="1" x14ac:dyDescent="0.5">
      <c r="A58" s="23" t="s">
        <v>108</v>
      </c>
      <c r="B58" s="129" t="s">
        <v>109</v>
      </c>
      <c r="C58" s="130"/>
      <c r="D58" s="24" t="s">
        <v>18</v>
      </c>
      <c r="E58" s="48">
        <f t="shared" si="4"/>
        <v>0</v>
      </c>
      <c r="F58" s="48"/>
      <c r="G58" s="48">
        <f t="shared" si="5"/>
        <v>0</v>
      </c>
      <c r="H58" s="48"/>
      <c r="I58" s="48"/>
      <c r="J58" s="48"/>
      <c r="K58" s="48"/>
      <c r="L58" s="55"/>
      <c r="M58" s="47"/>
    </row>
    <row r="59" spans="1:22" s="19" customFormat="1" ht="46.5" customHeight="1" x14ac:dyDescent="0.45">
      <c r="A59" s="23" t="s">
        <v>110</v>
      </c>
      <c r="B59" s="129" t="s">
        <v>111</v>
      </c>
      <c r="C59" s="130"/>
      <c r="D59" s="24" t="s">
        <v>18</v>
      </c>
      <c r="E59" s="48">
        <f t="shared" si="4"/>
        <v>0</v>
      </c>
      <c r="F59" s="48"/>
      <c r="G59" s="48">
        <f t="shared" si="5"/>
        <v>0</v>
      </c>
      <c r="H59" s="48"/>
      <c r="I59" s="48"/>
      <c r="J59" s="48"/>
      <c r="K59" s="48"/>
      <c r="L59" s="56"/>
      <c r="M59" s="57"/>
    </row>
    <row r="60" spans="1:22" s="19" customFormat="1" ht="40.5" customHeight="1" x14ac:dyDescent="0.2">
      <c r="A60" s="23" t="s">
        <v>112</v>
      </c>
      <c r="B60" s="129" t="s">
        <v>113</v>
      </c>
      <c r="C60" s="130"/>
      <c r="D60" s="24" t="s">
        <v>18</v>
      </c>
      <c r="E60" s="48">
        <f t="shared" si="4"/>
        <v>0</v>
      </c>
      <c r="F60" s="48"/>
      <c r="G60" s="48">
        <f t="shared" si="5"/>
        <v>0</v>
      </c>
      <c r="H60" s="48"/>
      <c r="I60" s="48"/>
      <c r="J60" s="48"/>
      <c r="K60" s="48"/>
      <c r="L60" s="14"/>
      <c r="M60" s="14"/>
    </row>
    <row r="61" spans="1:22" s="19" customFormat="1" ht="34.5" customHeight="1" x14ac:dyDescent="0.2">
      <c r="A61" s="23" t="s">
        <v>114</v>
      </c>
      <c r="B61" s="129" t="s">
        <v>103</v>
      </c>
      <c r="C61" s="130"/>
      <c r="D61" s="24" t="s">
        <v>18</v>
      </c>
      <c r="E61" s="48">
        <f t="shared" si="4"/>
        <v>0</v>
      </c>
      <c r="F61" s="48"/>
      <c r="G61" s="48">
        <f t="shared" si="5"/>
        <v>0</v>
      </c>
      <c r="H61" s="48"/>
      <c r="I61" s="48"/>
      <c r="J61" s="48"/>
      <c r="K61" s="48"/>
      <c r="L61" s="14"/>
      <c r="M61" s="14"/>
    </row>
    <row r="62" spans="1:22" s="19" customFormat="1" ht="36" customHeight="1" x14ac:dyDescent="0.2">
      <c r="A62" s="20" t="s">
        <v>115</v>
      </c>
      <c r="B62" s="127" t="s">
        <v>116</v>
      </c>
      <c r="C62" s="128"/>
      <c r="D62" s="21" t="s">
        <v>18</v>
      </c>
      <c r="E62" s="58">
        <f t="shared" si="4"/>
        <v>0</v>
      </c>
      <c r="F62" s="58"/>
      <c r="G62" s="58">
        <f t="shared" si="5"/>
        <v>0</v>
      </c>
      <c r="H62" s="58"/>
      <c r="I62" s="58"/>
      <c r="J62" s="48"/>
      <c r="K62" s="48"/>
      <c r="L62" s="14"/>
      <c r="M62" s="14"/>
    </row>
    <row r="63" spans="1:22" s="19" customFormat="1" ht="31.5" customHeight="1" x14ac:dyDescent="0.5">
      <c r="A63" s="20" t="s">
        <v>117</v>
      </c>
      <c r="B63" s="127" t="s">
        <v>118</v>
      </c>
      <c r="C63" s="128"/>
      <c r="D63" s="21" t="s">
        <v>18</v>
      </c>
      <c r="E63" s="58">
        <f t="shared" si="4"/>
        <v>5550827.625</v>
      </c>
      <c r="F63" s="58"/>
      <c r="G63" s="58">
        <f t="shared" si="5"/>
        <v>5550827.625</v>
      </c>
      <c r="H63" s="58"/>
      <c r="I63" s="58"/>
      <c r="J63" s="48">
        <f>22560+5141408.09</f>
        <v>5163968.09</v>
      </c>
      <c r="K63" s="48">
        <f>18966.5+367893.035</f>
        <v>386859.53499999997</v>
      </c>
      <c r="L63" s="55"/>
      <c r="M63" s="47"/>
    </row>
    <row r="64" spans="1:22" s="60" customFormat="1" ht="24.95" customHeight="1" x14ac:dyDescent="0.2">
      <c r="A64" s="20" t="s">
        <v>119</v>
      </c>
      <c r="B64" s="127" t="s">
        <v>120</v>
      </c>
      <c r="C64" s="128"/>
      <c r="D64" s="46" t="s">
        <v>18</v>
      </c>
      <c r="E64" s="58">
        <f t="shared" si="4"/>
        <v>0</v>
      </c>
      <c r="F64" s="58"/>
      <c r="G64" s="58">
        <f t="shared" si="5"/>
        <v>0</v>
      </c>
      <c r="H64" s="58"/>
      <c r="I64" s="58"/>
      <c r="J64" s="58"/>
      <c r="K64" s="58">
        <v>0</v>
      </c>
      <c r="L64" s="59"/>
      <c r="M64" s="59"/>
    </row>
    <row r="65" spans="1:16" s="60" customFormat="1" ht="32.25" customHeight="1" x14ac:dyDescent="0.45">
      <c r="A65" s="20" t="s">
        <v>121</v>
      </c>
      <c r="B65" s="127" t="s">
        <v>122</v>
      </c>
      <c r="C65" s="128"/>
      <c r="D65" s="21" t="s">
        <v>18</v>
      </c>
      <c r="E65" s="28">
        <f t="shared" si="4"/>
        <v>11008585</v>
      </c>
      <c r="F65" s="46">
        <f>F66+F69+F70+F72+F73</f>
        <v>0</v>
      </c>
      <c r="G65" s="22">
        <f>H65+I65+J65+K65</f>
        <v>11008585</v>
      </c>
      <c r="H65" s="22">
        <f>SUM(H66:H75)</f>
        <v>0</v>
      </c>
      <c r="I65" s="22">
        <f>SUM(I66:I75)</f>
        <v>0</v>
      </c>
      <c r="J65" s="22">
        <f>SUM(J66:J79)</f>
        <v>10967199</v>
      </c>
      <c r="K65" s="22">
        <f>SUM(K66:K75)</f>
        <v>41386</v>
      </c>
      <c r="L65" s="61"/>
      <c r="M65" s="10"/>
    </row>
    <row r="66" spans="1:16" s="60" customFormat="1" ht="36.75" customHeight="1" x14ac:dyDescent="0.45">
      <c r="A66" s="23" t="s">
        <v>123</v>
      </c>
      <c r="B66" s="129" t="s">
        <v>124</v>
      </c>
      <c r="C66" s="130"/>
      <c r="D66" s="24" t="s">
        <v>18</v>
      </c>
      <c r="E66" s="25">
        <f t="shared" si="4"/>
        <v>822513</v>
      </c>
      <c r="F66" s="25"/>
      <c r="G66" s="25">
        <f t="shared" si="5"/>
        <v>822513</v>
      </c>
      <c r="H66" s="25"/>
      <c r="I66" s="62"/>
      <c r="J66" s="62">
        <v>822513</v>
      </c>
      <c r="K66" s="25"/>
      <c r="L66" s="63"/>
      <c r="M66" s="10"/>
      <c r="N66" s="59"/>
      <c r="O66" s="59"/>
      <c r="P66" s="59"/>
    </row>
    <row r="67" spans="1:16" s="60" customFormat="1" ht="36.75" customHeight="1" x14ac:dyDescent="0.45">
      <c r="A67" s="23" t="s">
        <v>125</v>
      </c>
      <c r="B67" s="64" t="s">
        <v>126</v>
      </c>
      <c r="C67" s="65"/>
      <c r="D67" s="24" t="s">
        <v>18</v>
      </c>
      <c r="E67" s="25">
        <f t="shared" si="4"/>
        <v>17008</v>
      </c>
      <c r="F67" s="25"/>
      <c r="G67" s="25">
        <f t="shared" si="5"/>
        <v>17008</v>
      </c>
      <c r="H67" s="25"/>
      <c r="I67" s="62"/>
      <c r="J67" s="25">
        <v>17008</v>
      </c>
      <c r="K67" s="25"/>
      <c r="L67" s="61"/>
      <c r="M67" s="10"/>
      <c r="N67" s="59"/>
      <c r="O67" s="59"/>
      <c r="P67" s="59"/>
    </row>
    <row r="68" spans="1:16" s="60" customFormat="1" ht="36.75" customHeight="1" x14ac:dyDescent="0.45">
      <c r="A68" s="23" t="s">
        <v>127</v>
      </c>
      <c r="B68" s="64" t="s">
        <v>128</v>
      </c>
      <c r="C68" s="65"/>
      <c r="D68" s="24" t="s">
        <v>18</v>
      </c>
      <c r="E68" s="25">
        <f>G68-F68</f>
        <v>455415</v>
      </c>
      <c r="F68" s="25"/>
      <c r="G68" s="25">
        <f>H68+I68+J68+K68</f>
        <v>455415</v>
      </c>
      <c r="H68" s="25"/>
      <c r="I68" s="62"/>
      <c r="J68" s="25">
        <v>455415</v>
      </c>
      <c r="K68" s="25"/>
      <c r="L68" s="61"/>
      <c r="M68" s="10"/>
      <c r="N68" s="59"/>
      <c r="O68" s="59"/>
      <c r="P68" s="59"/>
    </row>
    <row r="69" spans="1:16" s="60" customFormat="1" ht="32.25" customHeight="1" x14ac:dyDescent="0.45">
      <c r="A69" s="23" t="s">
        <v>129</v>
      </c>
      <c r="B69" s="129" t="s">
        <v>130</v>
      </c>
      <c r="C69" s="130"/>
      <c r="D69" s="24" t="s">
        <v>18</v>
      </c>
      <c r="E69" s="25">
        <f t="shared" si="4"/>
        <v>1200672</v>
      </c>
      <c r="F69" s="25"/>
      <c r="G69" s="25">
        <f t="shared" si="5"/>
        <v>1200672</v>
      </c>
      <c r="H69" s="25"/>
      <c r="I69" s="62"/>
      <c r="J69" s="25">
        <f>777615+423057</f>
        <v>1200672</v>
      </c>
      <c r="K69" s="25"/>
      <c r="L69" s="61" t="s">
        <v>131</v>
      </c>
      <c r="M69" s="10"/>
      <c r="N69" s="59"/>
      <c r="O69" s="59"/>
      <c r="P69" s="59"/>
    </row>
    <row r="70" spans="1:16" s="19" customFormat="1" ht="32.25" customHeight="1" x14ac:dyDescent="0.45">
      <c r="A70" s="23" t="s">
        <v>132</v>
      </c>
      <c r="B70" s="129" t="s">
        <v>133</v>
      </c>
      <c r="C70" s="130"/>
      <c r="D70" s="24" t="s">
        <v>18</v>
      </c>
      <c r="E70" s="25">
        <f t="shared" si="4"/>
        <v>1370119</v>
      </c>
      <c r="F70" s="25"/>
      <c r="G70" s="25">
        <f t="shared" si="5"/>
        <v>1370119</v>
      </c>
      <c r="H70" s="25"/>
      <c r="I70" s="62"/>
      <c r="J70" s="25">
        <v>1370119</v>
      </c>
      <c r="K70" s="25"/>
      <c r="L70" s="66"/>
      <c r="M70" s="10"/>
      <c r="N70" s="14"/>
      <c r="O70" s="14"/>
      <c r="P70" s="14"/>
    </row>
    <row r="71" spans="1:16" s="19" customFormat="1" ht="32.25" customHeight="1" x14ac:dyDescent="0.45">
      <c r="A71" s="23" t="s">
        <v>134</v>
      </c>
      <c r="B71" s="155" t="s">
        <v>135</v>
      </c>
      <c r="C71" s="156"/>
      <c r="D71" s="24" t="s">
        <v>18</v>
      </c>
      <c r="E71" s="25">
        <f t="shared" si="4"/>
        <v>41386</v>
      </c>
      <c r="F71" s="25"/>
      <c r="G71" s="25">
        <f t="shared" si="5"/>
        <v>41386</v>
      </c>
      <c r="H71" s="25"/>
      <c r="I71" s="62"/>
      <c r="J71" s="25"/>
      <c r="K71" s="25">
        <v>41386</v>
      </c>
      <c r="L71" s="66"/>
      <c r="M71" s="10"/>
      <c r="N71" s="14"/>
      <c r="O71" s="14"/>
      <c r="P71" s="14"/>
    </row>
    <row r="72" spans="1:16" s="19" customFormat="1" ht="37.5" customHeight="1" x14ac:dyDescent="0.45">
      <c r="A72" s="23" t="s">
        <v>136</v>
      </c>
      <c r="B72" s="129" t="s">
        <v>137</v>
      </c>
      <c r="C72" s="130"/>
      <c r="D72" s="24" t="s">
        <v>18</v>
      </c>
      <c r="E72" s="25">
        <f t="shared" si="4"/>
        <v>351631</v>
      </c>
      <c r="F72" s="25"/>
      <c r="G72" s="25">
        <f>H72+I72+J72+K72</f>
        <v>351631</v>
      </c>
      <c r="H72" s="25"/>
      <c r="I72" s="62"/>
      <c r="J72" s="25">
        <v>351631</v>
      </c>
      <c r="K72" s="25"/>
      <c r="L72" s="66"/>
      <c r="M72" s="10"/>
      <c r="N72" s="14"/>
      <c r="O72" s="14"/>
      <c r="P72" s="14"/>
    </row>
    <row r="73" spans="1:16" s="19" customFormat="1" ht="39" customHeight="1" x14ac:dyDescent="0.45">
      <c r="A73" s="23" t="s">
        <v>138</v>
      </c>
      <c r="B73" s="129" t="s">
        <v>139</v>
      </c>
      <c r="C73" s="130"/>
      <c r="D73" s="24" t="s">
        <v>18</v>
      </c>
      <c r="E73" s="25">
        <f t="shared" si="4"/>
        <v>1867188</v>
      </c>
      <c r="F73" s="25"/>
      <c r="G73" s="25">
        <f t="shared" si="5"/>
        <v>1867188</v>
      </c>
      <c r="H73" s="25"/>
      <c r="I73" s="62"/>
      <c r="J73" s="25">
        <v>1867188</v>
      </c>
      <c r="K73" s="25"/>
      <c r="L73" s="66"/>
      <c r="M73" s="10"/>
      <c r="N73" s="14"/>
      <c r="O73" s="14"/>
      <c r="P73" s="14"/>
    </row>
    <row r="74" spans="1:16" s="19" customFormat="1" ht="39" customHeight="1" x14ac:dyDescent="0.45">
      <c r="A74" s="23" t="s">
        <v>140</v>
      </c>
      <c r="B74" s="64" t="s">
        <v>141</v>
      </c>
      <c r="C74" s="65"/>
      <c r="D74" s="24" t="s">
        <v>18</v>
      </c>
      <c r="E74" s="25">
        <f t="shared" si="4"/>
        <v>2268133</v>
      </c>
      <c r="F74" s="25"/>
      <c r="G74" s="25">
        <f>H74+I74+J74+K74</f>
        <v>2268133</v>
      </c>
      <c r="H74" s="25"/>
      <c r="I74" s="62"/>
      <c r="J74" s="25">
        <v>2268133</v>
      </c>
      <c r="K74" s="25"/>
      <c r="L74" s="66"/>
      <c r="M74" s="10"/>
      <c r="N74" s="14"/>
      <c r="O74" s="14"/>
      <c r="P74" s="14"/>
    </row>
    <row r="75" spans="1:16" s="19" customFormat="1" ht="39" customHeight="1" x14ac:dyDescent="0.45">
      <c r="A75" s="23" t="s">
        <v>142</v>
      </c>
      <c r="B75" s="129" t="s">
        <v>143</v>
      </c>
      <c r="C75" s="130"/>
      <c r="D75" s="24" t="s">
        <v>18</v>
      </c>
      <c r="E75" s="25">
        <f t="shared" si="4"/>
        <v>228042</v>
      </c>
      <c r="F75" s="25"/>
      <c r="G75" s="25">
        <f t="shared" si="5"/>
        <v>228042</v>
      </c>
      <c r="H75" s="25"/>
      <c r="I75" s="62"/>
      <c r="J75" s="25">
        <v>228042</v>
      </c>
      <c r="K75" s="25"/>
      <c r="L75" s="66"/>
      <c r="M75" s="10"/>
      <c r="N75" s="14"/>
      <c r="O75" s="14"/>
      <c r="P75" s="14"/>
    </row>
    <row r="76" spans="1:16" s="19" customFormat="1" ht="39" customHeight="1" x14ac:dyDescent="0.45">
      <c r="A76" s="23" t="s">
        <v>144</v>
      </c>
      <c r="B76" s="129" t="s">
        <v>145</v>
      </c>
      <c r="C76" s="130"/>
      <c r="D76" s="24" t="s">
        <v>18</v>
      </c>
      <c r="E76" s="25">
        <f t="shared" si="4"/>
        <v>903297</v>
      </c>
      <c r="F76" s="25"/>
      <c r="G76" s="25">
        <f t="shared" si="5"/>
        <v>903297</v>
      </c>
      <c r="H76" s="25"/>
      <c r="I76" s="62"/>
      <c r="J76" s="25">
        <v>903297</v>
      </c>
      <c r="K76" s="25"/>
      <c r="L76" s="66"/>
      <c r="M76" s="10"/>
      <c r="N76" s="14"/>
      <c r="O76" s="14"/>
      <c r="P76" s="14"/>
    </row>
    <row r="77" spans="1:16" s="19" customFormat="1" ht="39" customHeight="1" x14ac:dyDescent="0.45">
      <c r="A77" s="23" t="s">
        <v>146</v>
      </c>
      <c r="B77" s="64" t="s">
        <v>147</v>
      </c>
      <c r="C77" s="65"/>
      <c r="D77" s="24" t="s">
        <v>18</v>
      </c>
      <c r="E77" s="25">
        <f>G77-F77</f>
        <v>595752</v>
      </c>
      <c r="F77" s="25"/>
      <c r="G77" s="25">
        <f>H77+I77+J77+K77</f>
        <v>595752</v>
      </c>
      <c r="H77" s="25"/>
      <c r="I77" s="62"/>
      <c r="J77" s="25">
        <v>595752</v>
      </c>
      <c r="K77" s="25"/>
      <c r="L77" s="66"/>
      <c r="M77" s="10"/>
      <c r="N77" s="14"/>
      <c r="O77" s="14"/>
      <c r="P77" s="14"/>
    </row>
    <row r="78" spans="1:16" s="19" customFormat="1" ht="39" customHeight="1" x14ac:dyDescent="0.45">
      <c r="A78" s="23" t="s">
        <v>148</v>
      </c>
      <c r="B78" s="64" t="s">
        <v>149</v>
      </c>
      <c r="C78" s="65"/>
      <c r="D78" s="24" t="s">
        <v>18</v>
      </c>
      <c r="E78" s="25">
        <f>G78-F78</f>
        <v>90414</v>
      </c>
      <c r="F78" s="25"/>
      <c r="G78" s="25">
        <f>H78+I78+J78+K78</f>
        <v>90414</v>
      </c>
      <c r="H78" s="25"/>
      <c r="I78" s="62"/>
      <c r="J78" s="25">
        <v>90414</v>
      </c>
      <c r="K78" s="25"/>
      <c r="L78" s="66"/>
      <c r="M78" s="10"/>
      <c r="N78" s="14"/>
      <c r="O78" s="14"/>
      <c r="P78" s="14"/>
    </row>
    <row r="79" spans="1:16" s="19" customFormat="1" ht="36.75" customHeight="1" x14ac:dyDescent="0.45">
      <c r="A79" s="23" t="s">
        <v>150</v>
      </c>
      <c r="B79" s="129" t="s">
        <v>151</v>
      </c>
      <c r="C79" s="130" t="s">
        <v>151</v>
      </c>
      <c r="D79" s="24" t="s">
        <v>18</v>
      </c>
      <c r="E79" s="25">
        <f t="shared" si="4"/>
        <v>797015</v>
      </c>
      <c r="F79" s="25"/>
      <c r="G79" s="25">
        <f t="shared" si="5"/>
        <v>797015</v>
      </c>
      <c r="H79" s="25"/>
      <c r="I79" s="62"/>
      <c r="J79" s="25">
        <v>797015</v>
      </c>
      <c r="K79" s="25"/>
      <c r="L79" s="66"/>
      <c r="M79" s="10"/>
      <c r="N79" s="14"/>
      <c r="O79" s="14"/>
      <c r="P79" s="14"/>
    </row>
    <row r="80" spans="1:16" s="19" customFormat="1" ht="61.5" customHeight="1" x14ac:dyDescent="0.5">
      <c r="A80" s="20" t="s">
        <v>152</v>
      </c>
      <c r="B80" s="127" t="s">
        <v>153</v>
      </c>
      <c r="C80" s="128"/>
      <c r="D80" s="21" t="s">
        <v>18</v>
      </c>
      <c r="E80" s="68">
        <f t="shared" si="4"/>
        <v>1889212</v>
      </c>
      <c r="F80" s="69"/>
      <c r="G80" s="68">
        <f>H80+I80+J80+K80</f>
        <v>1889212</v>
      </c>
      <c r="H80" s="40"/>
      <c r="I80" s="70"/>
      <c r="J80" s="40">
        <f>J81+J82</f>
        <v>1889212</v>
      </c>
      <c r="K80" s="25"/>
      <c r="L80" s="55"/>
      <c r="M80" s="10"/>
      <c r="N80" s="14"/>
      <c r="O80" s="14"/>
      <c r="P80" s="14"/>
    </row>
    <row r="81" spans="1:173" s="19" customFormat="1" ht="36.75" customHeight="1" x14ac:dyDescent="0.5">
      <c r="A81" s="20" t="s">
        <v>154</v>
      </c>
      <c r="B81" s="71" t="s">
        <v>155</v>
      </c>
      <c r="C81" s="72"/>
      <c r="D81" s="21" t="s">
        <v>18</v>
      </c>
      <c r="E81" s="68">
        <f t="shared" si="4"/>
        <v>588928</v>
      </c>
      <c r="F81" s="69"/>
      <c r="G81" s="68">
        <f t="shared" si="5"/>
        <v>588928</v>
      </c>
      <c r="H81" s="40"/>
      <c r="I81" s="70"/>
      <c r="J81" s="25">
        <v>588928</v>
      </c>
      <c r="K81" s="25"/>
      <c r="L81" s="73"/>
      <c r="M81" s="10"/>
    </row>
    <row r="82" spans="1:173" s="19" customFormat="1" ht="36.75" customHeight="1" x14ac:dyDescent="0.5">
      <c r="A82" s="20" t="s">
        <v>156</v>
      </c>
      <c r="B82" s="71" t="s">
        <v>157</v>
      </c>
      <c r="C82" s="72"/>
      <c r="D82" s="21" t="s">
        <v>18</v>
      </c>
      <c r="E82" s="68">
        <f t="shared" si="4"/>
        <v>1300284</v>
      </c>
      <c r="F82" s="69"/>
      <c r="G82" s="68">
        <f t="shared" si="5"/>
        <v>1300284</v>
      </c>
      <c r="H82" s="40"/>
      <c r="I82" s="70"/>
      <c r="J82" s="25">
        <v>1300284</v>
      </c>
      <c r="K82" s="25"/>
      <c r="L82" s="73"/>
      <c r="M82" s="10"/>
    </row>
    <row r="83" spans="1:173" s="19" customFormat="1" ht="60" customHeight="1" x14ac:dyDescent="0.5">
      <c r="A83" s="21" t="s">
        <v>158</v>
      </c>
      <c r="B83" s="149" t="s">
        <v>159</v>
      </c>
      <c r="C83" s="150"/>
      <c r="D83" s="21" t="s">
        <v>18</v>
      </c>
      <c r="E83" s="58">
        <f t="shared" si="4"/>
        <v>269297.09299999999</v>
      </c>
      <c r="F83" s="74"/>
      <c r="G83" s="58">
        <f>H83+I83+J83+K83</f>
        <v>269297.09299999999</v>
      </c>
      <c r="H83" s="58"/>
      <c r="I83" s="74"/>
      <c r="J83" s="48">
        <f>SUM(L44:L54)</f>
        <v>53739.277000000002</v>
      </c>
      <c r="K83" s="48">
        <f>SUM(M44:M54)</f>
        <v>215557.81599999999</v>
      </c>
      <c r="L83" s="55"/>
      <c r="M83" s="10"/>
    </row>
    <row r="84" spans="1:173" s="19" customFormat="1" ht="32.25" customHeight="1" x14ac:dyDescent="0.45">
      <c r="A84" s="20" t="s">
        <v>160</v>
      </c>
      <c r="B84" s="71" t="s">
        <v>161</v>
      </c>
      <c r="C84" s="75"/>
      <c r="D84" s="21" t="s">
        <v>18</v>
      </c>
      <c r="E84" s="58">
        <f t="shared" si="4"/>
        <v>11903.06</v>
      </c>
      <c r="F84" s="74"/>
      <c r="G84" s="58">
        <f t="shared" ref="G84:G88" si="6">H84+I84+J84+K84</f>
        <v>11903.06</v>
      </c>
      <c r="H84" s="58"/>
      <c r="I84" s="74"/>
      <c r="J84" s="48">
        <v>0</v>
      </c>
      <c r="K84" s="48">
        <v>11903.06</v>
      </c>
      <c r="L84" s="10"/>
      <c r="M84" s="10"/>
    </row>
    <row r="85" spans="1:173" s="19" customFormat="1" ht="35.25" customHeight="1" x14ac:dyDescent="0.45">
      <c r="A85" s="20" t="s">
        <v>162</v>
      </c>
      <c r="B85" s="71" t="s">
        <v>163</v>
      </c>
      <c r="C85" s="75"/>
      <c r="D85" s="21" t="s">
        <v>18</v>
      </c>
      <c r="E85" s="58">
        <f t="shared" si="4"/>
        <v>5049.7469999999994</v>
      </c>
      <c r="F85" s="74"/>
      <c r="G85" s="58">
        <f>H85+I85+J85+K85</f>
        <v>5049.7469999999994</v>
      </c>
      <c r="H85" s="58"/>
      <c r="I85" s="74"/>
      <c r="J85" s="48">
        <v>2112.7429999999999</v>
      </c>
      <c r="K85" s="48">
        <v>2937.0039999999999</v>
      </c>
      <c r="L85" s="10"/>
      <c r="M85" s="10"/>
    </row>
    <row r="86" spans="1:173" s="19" customFormat="1" ht="35.25" customHeight="1" x14ac:dyDescent="0.45">
      <c r="A86" s="20" t="s">
        <v>164</v>
      </c>
      <c r="B86" s="76" t="s">
        <v>165</v>
      </c>
      <c r="C86" s="75"/>
      <c r="D86" s="21" t="s">
        <v>18</v>
      </c>
      <c r="E86" s="58">
        <f t="shared" si="4"/>
        <v>8070.75</v>
      </c>
      <c r="F86" s="74"/>
      <c r="G86" s="58">
        <f t="shared" si="6"/>
        <v>8070.75</v>
      </c>
      <c r="H86" s="58"/>
      <c r="I86" s="74"/>
      <c r="J86" s="48">
        <v>8070.75</v>
      </c>
      <c r="K86" s="48">
        <v>0</v>
      </c>
      <c r="L86" s="10"/>
      <c r="M86" s="10"/>
    </row>
    <row r="87" spans="1:173" s="19" customFormat="1" ht="35.25" customHeight="1" x14ac:dyDescent="0.45">
      <c r="A87" s="20" t="s">
        <v>166</v>
      </c>
      <c r="B87" s="76" t="s">
        <v>167</v>
      </c>
      <c r="C87" s="75"/>
      <c r="D87" s="21" t="s">
        <v>18</v>
      </c>
      <c r="E87" s="58">
        <f t="shared" si="4"/>
        <v>28384.82</v>
      </c>
      <c r="F87" s="74"/>
      <c r="G87" s="58">
        <f t="shared" si="6"/>
        <v>28384.82</v>
      </c>
      <c r="H87" s="58"/>
      <c r="I87" s="74"/>
      <c r="J87" s="48">
        <v>28384.82</v>
      </c>
      <c r="K87" s="48">
        <v>0</v>
      </c>
      <c r="L87" s="10"/>
      <c r="M87" s="10"/>
    </row>
    <row r="88" spans="1:173" s="19" customFormat="1" ht="34.5" customHeight="1" x14ac:dyDescent="0.45">
      <c r="A88" s="20" t="s">
        <v>168</v>
      </c>
      <c r="B88" s="76" t="s">
        <v>169</v>
      </c>
      <c r="C88" s="75"/>
      <c r="D88" s="21" t="s">
        <v>18</v>
      </c>
      <c r="E88" s="58">
        <f>G88-F88</f>
        <v>215888.71599999999</v>
      </c>
      <c r="F88" s="74"/>
      <c r="G88" s="58">
        <f t="shared" si="6"/>
        <v>215888.71599999999</v>
      </c>
      <c r="H88" s="58"/>
      <c r="I88" s="77"/>
      <c r="J88" s="48">
        <v>15170.964</v>
      </c>
      <c r="K88" s="78">
        <v>200717.75199999998</v>
      </c>
      <c r="L88" s="10"/>
      <c r="M88" s="10"/>
    </row>
    <row r="89" spans="1:173" s="60" customFormat="1" ht="48" customHeight="1" x14ac:dyDescent="0.45">
      <c r="A89" s="15" t="s">
        <v>170</v>
      </c>
      <c r="B89" s="151" t="s">
        <v>171</v>
      </c>
      <c r="C89" s="79" t="s">
        <v>172</v>
      </c>
      <c r="D89" s="16" t="s">
        <v>18</v>
      </c>
      <c r="E89" s="80">
        <f>E13-E38</f>
        <v>-5029870.1649999619</v>
      </c>
      <c r="F89" s="80">
        <f>F13-F38</f>
        <v>0</v>
      </c>
      <c r="G89" s="80">
        <f>ROUND(G13-G38,0)</f>
        <v>-5029870</v>
      </c>
      <c r="H89" s="81"/>
      <c r="I89" s="81"/>
      <c r="J89" s="81"/>
      <c r="K89" s="81"/>
      <c r="L89" s="10"/>
      <c r="M89" s="10"/>
    </row>
    <row r="90" spans="1:173" s="87" customFormat="1" ht="45.75" customHeight="1" x14ac:dyDescent="0.45">
      <c r="A90" s="15" t="s">
        <v>173</v>
      </c>
      <c r="B90" s="152"/>
      <c r="C90" s="79" t="s">
        <v>174</v>
      </c>
      <c r="D90" s="16" t="s">
        <v>175</v>
      </c>
      <c r="E90" s="82">
        <f>E89/E13*100</f>
        <v>-3.2444802274626166</v>
      </c>
      <c r="F90" s="82"/>
      <c r="G90" s="82">
        <f>G89/G13*100</f>
        <v>-3.2444801210306218</v>
      </c>
      <c r="H90" s="15"/>
      <c r="I90" s="15"/>
      <c r="J90" s="15"/>
      <c r="K90" s="15"/>
      <c r="L90" s="10"/>
      <c r="M90" s="83"/>
      <c r="N90" s="84"/>
      <c r="O90" s="84"/>
      <c r="P90" s="153"/>
      <c r="Q90" s="154"/>
      <c r="R90" s="153"/>
      <c r="S90" s="154"/>
      <c r="T90" s="153"/>
      <c r="U90" s="154"/>
      <c r="V90" s="83"/>
      <c r="W90" s="84"/>
      <c r="X90" s="153"/>
      <c r="Y90" s="154"/>
      <c r="Z90" s="153"/>
      <c r="AA90" s="154"/>
      <c r="AB90" s="153"/>
      <c r="AC90" s="154"/>
      <c r="AD90" s="153"/>
      <c r="AE90" s="154"/>
      <c r="AF90" s="153"/>
      <c r="AG90" s="154"/>
      <c r="AH90" s="153"/>
      <c r="AI90" s="154"/>
      <c r="AJ90" s="153"/>
      <c r="AK90" s="154"/>
      <c r="AL90" s="153"/>
      <c r="AM90" s="154"/>
      <c r="AN90" s="153"/>
      <c r="AO90" s="154"/>
      <c r="AP90" s="153"/>
      <c r="AQ90" s="154"/>
      <c r="AR90" s="153"/>
      <c r="AS90" s="154"/>
      <c r="AT90" s="153"/>
      <c r="AU90" s="154"/>
      <c r="AV90" s="153"/>
      <c r="AW90" s="154"/>
      <c r="AX90" s="153"/>
      <c r="AY90" s="154"/>
      <c r="AZ90" s="153"/>
      <c r="BA90" s="154"/>
      <c r="BB90" s="153"/>
      <c r="BC90" s="154"/>
      <c r="BD90" s="153"/>
      <c r="BE90" s="154"/>
      <c r="BF90" s="153"/>
      <c r="BG90" s="154"/>
      <c r="BH90" s="153"/>
      <c r="BI90" s="154"/>
      <c r="BJ90" s="153"/>
      <c r="BK90" s="154"/>
      <c r="BL90" s="153"/>
      <c r="BM90" s="154"/>
      <c r="BN90" s="153"/>
      <c r="BO90" s="154"/>
      <c r="BP90" s="153"/>
      <c r="BQ90" s="154"/>
      <c r="BR90" s="153"/>
      <c r="BS90" s="154"/>
      <c r="BT90" s="153"/>
      <c r="BU90" s="154"/>
      <c r="BV90" s="153"/>
      <c r="BW90" s="154"/>
      <c r="BX90" s="153"/>
      <c r="BY90" s="154"/>
      <c r="BZ90" s="153"/>
      <c r="CA90" s="154"/>
      <c r="CB90" s="153"/>
      <c r="CC90" s="154"/>
      <c r="CD90" s="153"/>
      <c r="CE90" s="154"/>
      <c r="CF90" s="153"/>
      <c r="CG90" s="154"/>
      <c r="CH90" s="153"/>
      <c r="CI90" s="154"/>
      <c r="CJ90" s="153"/>
      <c r="CK90" s="154"/>
      <c r="CL90" s="153"/>
      <c r="CM90" s="154"/>
      <c r="CN90" s="153"/>
      <c r="CO90" s="154"/>
      <c r="CP90" s="153"/>
      <c r="CQ90" s="154"/>
      <c r="CR90" s="153"/>
      <c r="CS90" s="154"/>
      <c r="CT90" s="153"/>
      <c r="CU90" s="154"/>
      <c r="CV90" s="153"/>
      <c r="CW90" s="154"/>
      <c r="CX90" s="153"/>
      <c r="CY90" s="154"/>
      <c r="CZ90" s="153"/>
      <c r="DA90" s="154"/>
      <c r="DB90" s="153"/>
      <c r="DC90" s="154"/>
      <c r="DD90" s="153"/>
      <c r="DE90" s="154"/>
      <c r="DF90" s="153"/>
      <c r="DG90" s="154"/>
      <c r="DH90" s="153"/>
      <c r="DI90" s="154"/>
      <c r="DJ90" s="153"/>
      <c r="DK90" s="154"/>
      <c r="DL90" s="153"/>
      <c r="DM90" s="154"/>
      <c r="DN90" s="153"/>
      <c r="DO90" s="154"/>
      <c r="DP90" s="153"/>
      <c r="DQ90" s="154"/>
      <c r="DR90" s="153"/>
      <c r="DS90" s="154"/>
      <c r="DT90" s="153"/>
      <c r="DU90" s="154"/>
      <c r="DV90" s="153"/>
      <c r="DW90" s="154"/>
      <c r="DX90" s="153"/>
      <c r="DY90" s="154"/>
      <c r="DZ90" s="153"/>
      <c r="EA90" s="154"/>
      <c r="EB90" s="153"/>
      <c r="EC90" s="154"/>
      <c r="ED90" s="153"/>
      <c r="EE90" s="154"/>
      <c r="EF90" s="153"/>
      <c r="EG90" s="154"/>
      <c r="EH90" s="153"/>
      <c r="EI90" s="154"/>
      <c r="EJ90" s="153"/>
      <c r="EK90" s="154"/>
      <c r="EL90" s="153"/>
      <c r="EM90" s="154"/>
      <c r="EN90" s="153"/>
      <c r="EO90" s="154"/>
      <c r="EP90" s="153"/>
      <c r="EQ90" s="154"/>
      <c r="ER90" s="153"/>
      <c r="ES90" s="154"/>
      <c r="ET90" s="153"/>
      <c r="EU90" s="154"/>
      <c r="EV90" s="153"/>
      <c r="EW90" s="154"/>
      <c r="EX90" s="153"/>
      <c r="EY90" s="154"/>
      <c r="EZ90" s="153"/>
      <c r="FA90" s="154"/>
      <c r="FB90" s="153"/>
      <c r="FC90" s="154"/>
      <c r="FD90" s="153"/>
      <c r="FE90" s="154"/>
      <c r="FF90" s="153"/>
      <c r="FG90" s="154"/>
      <c r="FH90" s="153"/>
      <c r="FI90" s="154"/>
      <c r="FJ90" s="153"/>
      <c r="FK90" s="154"/>
      <c r="FL90" s="153"/>
      <c r="FM90" s="154"/>
      <c r="FN90" s="153"/>
      <c r="FO90" s="154"/>
      <c r="FP90" s="153"/>
      <c r="FQ90" s="154"/>
    </row>
    <row r="91" spans="1:173" s="87" customFormat="1" ht="45.75" customHeight="1" x14ac:dyDescent="0.45">
      <c r="A91" s="15" t="s">
        <v>176</v>
      </c>
      <c r="B91" s="151" t="s">
        <v>177</v>
      </c>
      <c r="C91" s="79" t="s">
        <v>172</v>
      </c>
      <c r="D91" s="16" t="s">
        <v>18</v>
      </c>
      <c r="E91" s="80">
        <f>G91</f>
        <v>-5029870</v>
      </c>
      <c r="F91" s="80">
        <f>F15-F40</f>
        <v>0</v>
      </c>
      <c r="G91" s="80">
        <f>G89</f>
        <v>-5029870</v>
      </c>
      <c r="H91" s="15"/>
      <c r="I91" s="15"/>
      <c r="J91" s="15"/>
      <c r="K91" s="15"/>
      <c r="L91" s="10"/>
      <c r="M91" s="83"/>
      <c r="N91" s="84"/>
      <c r="O91" s="84"/>
      <c r="P91" s="83"/>
      <c r="Q91" s="84"/>
      <c r="R91" s="83"/>
      <c r="S91" s="84"/>
      <c r="T91" s="83"/>
      <c r="U91" s="84"/>
      <c r="V91" s="83"/>
      <c r="W91" s="84"/>
      <c r="X91" s="83"/>
      <c r="Y91" s="84"/>
      <c r="Z91" s="83"/>
      <c r="AA91" s="84"/>
      <c r="AB91" s="83"/>
      <c r="AC91" s="84"/>
      <c r="AD91" s="83"/>
      <c r="AE91" s="84"/>
      <c r="AF91" s="83"/>
      <c r="AG91" s="84"/>
      <c r="AH91" s="83"/>
      <c r="AI91" s="84"/>
      <c r="AJ91" s="83"/>
      <c r="AK91" s="84"/>
      <c r="AL91" s="83"/>
      <c r="AM91" s="84"/>
      <c r="AN91" s="83"/>
      <c r="AO91" s="84"/>
      <c r="AP91" s="83"/>
      <c r="AQ91" s="84"/>
      <c r="AR91" s="83"/>
      <c r="AS91" s="84"/>
      <c r="AT91" s="83"/>
      <c r="AU91" s="84"/>
      <c r="AV91" s="83"/>
      <c r="AW91" s="84"/>
      <c r="AX91" s="83"/>
      <c r="AY91" s="84"/>
      <c r="AZ91" s="83"/>
      <c r="BA91" s="84"/>
      <c r="BB91" s="83"/>
      <c r="BC91" s="84"/>
      <c r="BD91" s="83"/>
      <c r="BE91" s="84"/>
      <c r="BF91" s="83"/>
      <c r="BG91" s="84"/>
      <c r="BH91" s="83"/>
      <c r="BI91" s="84"/>
      <c r="BJ91" s="83"/>
      <c r="BK91" s="84"/>
      <c r="BL91" s="83"/>
      <c r="BM91" s="84"/>
      <c r="BN91" s="83"/>
      <c r="BO91" s="84"/>
      <c r="BP91" s="83"/>
      <c r="BQ91" s="84"/>
      <c r="BR91" s="83"/>
      <c r="BS91" s="84"/>
      <c r="BT91" s="83"/>
      <c r="BU91" s="84"/>
      <c r="BV91" s="83"/>
      <c r="BW91" s="84"/>
      <c r="BX91" s="83"/>
      <c r="BY91" s="84"/>
      <c r="BZ91" s="83"/>
      <c r="CA91" s="84"/>
      <c r="CB91" s="83"/>
      <c r="CC91" s="84"/>
      <c r="CD91" s="83"/>
      <c r="CE91" s="84"/>
      <c r="CF91" s="83"/>
      <c r="CG91" s="84"/>
      <c r="CH91" s="83"/>
      <c r="CI91" s="84"/>
      <c r="CJ91" s="83"/>
      <c r="CK91" s="84"/>
      <c r="CL91" s="83"/>
      <c r="CM91" s="84"/>
      <c r="CN91" s="83"/>
      <c r="CO91" s="84"/>
      <c r="CP91" s="83"/>
      <c r="CQ91" s="84"/>
      <c r="CR91" s="83"/>
      <c r="CS91" s="84"/>
      <c r="CT91" s="83"/>
      <c r="CU91" s="84"/>
      <c r="CV91" s="83"/>
      <c r="CW91" s="84"/>
      <c r="CX91" s="83"/>
      <c r="CY91" s="84"/>
      <c r="CZ91" s="83"/>
      <c r="DA91" s="84"/>
      <c r="DB91" s="83"/>
      <c r="DC91" s="84"/>
      <c r="DD91" s="83"/>
      <c r="DE91" s="84"/>
      <c r="DF91" s="83"/>
      <c r="DG91" s="84"/>
      <c r="DH91" s="83"/>
      <c r="DI91" s="84"/>
      <c r="DJ91" s="83"/>
      <c r="DK91" s="84"/>
      <c r="DL91" s="83"/>
      <c r="DM91" s="84"/>
      <c r="DN91" s="83"/>
      <c r="DO91" s="84"/>
      <c r="DP91" s="83"/>
      <c r="DQ91" s="84"/>
      <c r="DR91" s="83"/>
      <c r="DS91" s="84"/>
      <c r="DT91" s="83"/>
      <c r="DU91" s="84"/>
      <c r="DV91" s="83"/>
      <c r="DW91" s="84"/>
      <c r="DX91" s="83"/>
      <c r="DY91" s="84"/>
      <c r="DZ91" s="83"/>
      <c r="EA91" s="84"/>
      <c r="EB91" s="83"/>
      <c r="EC91" s="84"/>
      <c r="ED91" s="83"/>
      <c r="EE91" s="84"/>
      <c r="EF91" s="83"/>
      <c r="EG91" s="84"/>
      <c r="EH91" s="83"/>
      <c r="EI91" s="84"/>
      <c r="EJ91" s="83"/>
      <c r="EK91" s="84"/>
      <c r="EL91" s="83"/>
      <c r="EM91" s="84"/>
      <c r="EN91" s="83"/>
      <c r="EO91" s="84"/>
      <c r="EP91" s="83"/>
      <c r="EQ91" s="84"/>
      <c r="ER91" s="83"/>
      <c r="ES91" s="84"/>
      <c r="ET91" s="83"/>
      <c r="EU91" s="84"/>
      <c r="EV91" s="83"/>
      <c r="EW91" s="84"/>
      <c r="EX91" s="83"/>
      <c r="EY91" s="84"/>
      <c r="EZ91" s="83"/>
      <c r="FA91" s="84"/>
      <c r="FB91" s="83"/>
      <c r="FC91" s="84"/>
      <c r="FD91" s="83"/>
      <c r="FE91" s="84"/>
      <c r="FF91" s="83"/>
      <c r="FG91" s="84"/>
      <c r="FH91" s="83"/>
      <c r="FI91" s="84"/>
      <c r="FJ91" s="83"/>
      <c r="FK91" s="84"/>
      <c r="FL91" s="83"/>
      <c r="FM91" s="84"/>
      <c r="FN91" s="83"/>
      <c r="FO91" s="84"/>
      <c r="FP91" s="83"/>
      <c r="FQ91" s="84"/>
    </row>
    <row r="92" spans="1:173" s="87" customFormat="1" ht="45.75" customHeight="1" x14ac:dyDescent="0.45">
      <c r="A92" s="15" t="s">
        <v>178</v>
      </c>
      <c r="B92" s="152"/>
      <c r="C92" s="79" t="s">
        <v>174</v>
      </c>
      <c r="D92" s="16" t="s">
        <v>175</v>
      </c>
      <c r="E92" s="82">
        <f>E91/E13*100</f>
        <v>-3.2444801210306218</v>
      </c>
      <c r="F92" s="82"/>
      <c r="G92" s="82">
        <f>G91/G13*100</f>
        <v>-3.2444801210306218</v>
      </c>
      <c r="H92" s="15"/>
      <c r="I92" s="15"/>
      <c r="J92" s="15"/>
      <c r="K92" s="15"/>
      <c r="L92" s="10"/>
      <c r="M92" s="83"/>
      <c r="N92" s="84"/>
      <c r="O92" s="84"/>
      <c r="P92" s="83"/>
      <c r="Q92" s="84"/>
      <c r="R92" s="83"/>
      <c r="S92" s="84"/>
      <c r="T92" s="83"/>
      <c r="U92" s="84"/>
      <c r="V92" s="83"/>
      <c r="W92" s="84"/>
      <c r="X92" s="83"/>
      <c r="Y92" s="84"/>
      <c r="Z92" s="83"/>
      <c r="AA92" s="84"/>
      <c r="AB92" s="83"/>
      <c r="AC92" s="84"/>
      <c r="AD92" s="83"/>
      <c r="AE92" s="84"/>
      <c r="AF92" s="83"/>
      <c r="AG92" s="84"/>
      <c r="AH92" s="83"/>
      <c r="AI92" s="84"/>
      <c r="AJ92" s="83"/>
      <c r="AK92" s="84"/>
      <c r="AL92" s="83"/>
      <c r="AM92" s="84"/>
      <c r="AN92" s="83"/>
      <c r="AO92" s="84"/>
      <c r="AP92" s="83"/>
      <c r="AQ92" s="84"/>
      <c r="AR92" s="83"/>
      <c r="AS92" s="84"/>
      <c r="AT92" s="83"/>
      <c r="AU92" s="84"/>
      <c r="AV92" s="83"/>
      <c r="AW92" s="84"/>
      <c r="AX92" s="83"/>
      <c r="AY92" s="84"/>
      <c r="AZ92" s="83"/>
      <c r="BA92" s="84"/>
      <c r="BB92" s="83"/>
      <c r="BC92" s="84"/>
      <c r="BD92" s="83"/>
      <c r="BE92" s="84"/>
      <c r="BF92" s="83"/>
      <c r="BG92" s="84"/>
      <c r="BH92" s="83"/>
      <c r="BI92" s="84"/>
      <c r="BJ92" s="83"/>
      <c r="BK92" s="84"/>
      <c r="BL92" s="83"/>
      <c r="BM92" s="84"/>
      <c r="BN92" s="83"/>
      <c r="BO92" s="84"/>
      <c r="BP92" s="83"/>
      <c r="BQ92" s="84"/>
      <c r="BR92" s="83"/>
      <c r="BS92" s="84"/>
      <c r="BT92" s="83"/>
      <c r="BU92" s="84"/>
      <c r="BV92" s="83"/>
      <c r="BW92" s="84"/>
      <c r="BX92" s="83"/>
      <c r="BY92" s="84"/>
      <c r="BZ92" s="83"/>
      <c r="CA92" s="84"/>
      <c r="CB92" s="83"/>
      <c r="CC92" s="84"/>
      <c r="CD92" s="83"/>
      <c r="CE92" s="84"/>
      <c r="CF92" s="83"/>
      <c r="CG92" s="84"/>
      <c r="CH92" s="83"/>
      <c r="CI92" s="84"/>
      <c r="CJ92" s="83"/>
      <c r="CK92" s="84"/>
      <c r="CL92" s="83"/>
      <c r="CM92" s="84"/>
      <c r="CN92" s="83"/>
      <c r="CO92" s="84"/>
      <c r="CP92" s="83"/>
      <c r="CQ92" s="84"/>
      <c r="CR92" s="83"/>
      <c r="CS92" s="84"/>
      <c r="CT92" s="83"/>
      <c r="CU92" s="84"/>
      <c r="CV92" s="83"/>
      <c r="CW92" s="84"/>
      <c r="CX92" s="83"/>
      <c r="CY92" s="84"/>
      <c r="CZ92" s="83"/>
      <c r="DA92" s="84"/>
      <c r="DB92" s="83"/>
      <c r="DC92" s="84"/>
      <c r="DD92" s="83"/>
      <c r="DE92" s="84"/>
      <c r="DF92" s="83"/>
      <c r="DG92" s="84"/>
      <c r="DH92" s="83"/>
      <c r="DI92" s="84"/>
      <c r="DJ92" s="83"/>
      <c r="DK92" s="84"/>
      <c r="DL92" s="83"/>
      <c r="DM92" s="84"/>
      <c r="DN92" s="83"/>
      <c r="DO92" s="84"/>
      <c r="DP92" s="83"/>
      <c r="DQ92" s="84"/>
      <c r="DR92" s="83"/>
      <c r="DS92" s="84"/>
      <c r="DT92" s="83"/>
      <c r="DU92" s="84"/>
      <c r="DV92" s="83"/>
      <c r="DW92" s="84"/>
      <c r="DX92" s="83"/>
      <c r="DY92" s="84"/>
      <c r="DZ92" s="83"/>
      <c r="EA92" s="84"/>
      <c r="EB92" s="83"/>
      <c r="EC92" s="84"/>
      <c r="ED92" s="83"/>
      <c r="EE92" s="84"/>
      <c r="EF92" s="83"/>
      <c r="EG92" s="84"/>
      <c r="EH92" s="83"/>
      <c r="EI92" s="84"/>
      <c r="EJ92" s="83"/>
      <c r="EK92" s="84"/>
      <c r="EL92" s="83"/>
      <c r="EM92" s="84"/>
      <c r="EN92" s="83"/>
      <c r="EO92" s="84"/>
      <c r="EP92" s="83"/>
      <c r="EQ92" s="84"/>
      <c r="ER92" s="83"/>
      <c r="ES92" s="84"/>
      <c r="ET92" s="83"/>
      <c r="EU92" s="84"/>
      <c r="EV92" s="83"/>
      <c r="EW92" s="84"/>
      <c r="EX92" s="83"/>
      <c r="EY92" s="84"/>
      <c r="EZ92" s="83"/>
      <c r="FA92" s="84"/>
      <c r="FB92" s="83"/>
      <c r="FC92" s="84"/>
      <c r="FD92" s="83"/>
      <c r="FE92" s="84"/>
      <c r="FF92" s="83"/>
      <c r="FG92" s="84"/>
      <c r="FH92" s="83"/>
      <c r="FI92" s="84"/>
      <c r="FJ92" s="83"/>
      <c r="FK92" s="84"/>
      <c r="FL92" s="83"/>
      <c r="FM92" s="84"/>
      <c r="FN92" s="83"/>
      <c r="FO92" s="84"/>
      <c r="FP92" s="83"/>
      <c r="FQ92" s="84"/>
    </row>
    <row r="93" spans="1:173" s="19" customFormat="1" ht="56.25" customHeight="1" x14ac:dyDescent="0.45">
      <c r="A93" s="20" t="s">
        <v>179</v>
      </c>
      <c r="B93" s="157" t="s">
        <v>180</v>
      </c>
      <c r="C93" s="158"/>
      <c r="D93" s="21" t="s">
        <v>18</v>
      </c>
      <c r="E93" s="77">
        <f>G93</f>
        <v>146891311.07199997</v>
      </c>
      <c r="F93" s="77"/>
      <c r="G93" s="77">
        <f>G38-G83-G80-G65</f>
        <v>146891311.07199997</v>
      </c>
      <c r="H93" s="88"/>
      <c r="I93" s="88"/>
      <c r="J93" s="70"/>
      <c r="K93" s="70"/>
      <c r="L93" s="10"/>
      <c r="M93" s="10"/>
    </row>
    <row r="94" spans="1:173" s="60" customFormat="1" ht="44.25" customHeight="1" x14ac:dyDescent="0.2">
      <c r="A94" s="159"/>
      <c r="B94" s="159"/>
      <c r="C94" s="159"/>
      <c r="D94" s="159"/>
      <c r="E94" s="159"/>
      <c r="F94" s="159"/>
      <c r="G94" s="159"/>
      <c r="H94" s="159"/>
      <c r="I94" s="159"/>
      <c r="J94" s="159"/>
      <c r="K94" s="159"/>
    </row>
    <row r="95" spans="1:173" s="60" customFormat="1" ht="44.25" customHeight="1" x14ac:dyDescent="0.2">
      <c r="A95" s="89"/>
      <c r="B95" s="90"/>
      <c r="C95" s="90"/>
      <c r="D95" s="91"/>
      <c r="E95" s="92"/>
      <c r="F95" s="93"/>
      <c r="G95" s="94">
        <f>G38-G65</f>
        <v>149049820.16499996</v>
      </c>
      <c r="H95" s="93"/>
      <c r="I95" s="93"/>
      <c r="J95" s="95"/>
      <c r="K95" s="95"/>
    </row>
    <row r="96" spans="1:173" s="7" customFormat="1" ht="30" x14ac:dyDescent="0.4">
      <c r="A96" s="96" t="s">
        <v>181</v>
      </c>
      <c r="B96" s="96"/>
      <c r="C96" s="96"/>
      <c r="D96" s="96" t="s">
        <v>182</v>
      </c>
      <c r="E96" s="96"/>
      <c r="F96" s="96"/>
      <c r="G96" s="97"/>
      <c r="H96" s="96"/>
      <c r="I96" s="96" t="s">
        <v>183</v>
      </c>
      <c r="J96" s="96"/>
      <c r="K96" s="96"/>
    </row>
    <row r="97" spans="1:11" s="7" customFormat="1" ht="30.75" x14ac:dyDescent="0.45">
      <c r="A97" s="98"/>
      <c r="B97" s="98"/>
      <c r="C97" s="98"/>
      <c r="D97" s="98"/>
      <c r="E97" s="98"/>
      <c r="F97" s="98"/>
      <c r="G97" s="99"/>
      <c r="H97" s="98"/>
      <c r="I97" s="98"/>
      <c r="J97" s="98"/>
      <c r="K97" s="98"/>
    </row>
    <row r="98" spans="1:11" s="102" customFormat="1" ht="40.5" customHeight="1" x14ac:dyDescent="0.55000000000000004">
      <c r="A98" s="100" t="s">
        <v>184</v>
      </c>
      <c r="B98" s="101"/>
      <c r="C98" s="101"/>
      <c r="D98" s="100" t="s">
        <v>185</v>
      </c>
      <c r="E98" s="101"/>
      <c r="F98" s="101"/>
      <c r="G98" s="101"/>
      <c r="H98" s="101"/>
      <c r="I98" s="100" t="s">
        <v>186</v>
      </c>
      <c r="J98" s="101"/>
      <c r="K98" s="101"/>
    </row>
    <row r="99" spans="1:11" s="102" customFormat="1" ht="120" customHeight="1" x14ac:dyDescent="0.55000000000000004">
      <c r="A99" s="101"/>
      <c r="B99" s="101"/>
      <c r="C99" s="101"/>
      <c r="D99" s="101"/>
      <c r="E99" s="101"/>
      <c r="F99" s="101"/>
      <c r="G99" s="101"/>
      <c r="H99" s="101"/>
      <c r="I99" s="160" t="s">
        <v>187</v>
      </c>
      <c r="J99" s="160"/>
      <c r="K99" s="160"/>
    </row>
    <row r="100" spans="1:11" s="102" customFormat="1" ht="40.5" x14ac:dyDescent="0.55000000000000004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</row>
    <row r="101" spans="1:11" s="7" customFormat="1" ht="39" customHeight="1" x14ac:dyDescent="0.5">
      <c r="A101" s="161"/>
      <c r="B101" s="161"/>
      <c r="C101" s="161"/>
      <c r="D101" s="98" t="s">
        <v>188</v>
      </c>
      <c r="E101" s="98"/>
      <c r="F101" s="98"/>
      <c r="G101" s="98"/>
      <c r="H101" s="98"/>
      <c r="I101" s="98"/>
      <c r="J101" s="98"/>
      <c r="K101" s="98"/>
    </row>
    <row r="102" spans="1:11" s="7" customFormat="1" ht="35.25" x14ac:dyDescent="0.5">
      <c r="A102" s="103"/>
      <c r="B102" s="104"/>
      <c r="C102" s="104"/>
      <c r="D102" s="98" t="s">
        <v>189</v>
      </c>
      <c r="E102" s="98"/>
      <c r="F102" s="98"/>
      <c r="G102" s="98"/>
      <c r="H102" s="98"/>
      <c r="I102" s="100" t="s">
        <v>190</v>
      </c>
      <c r="J102" s="98"/>
      <c r="K102" s="98"/>
    </row>
    <row r="103" spans="1:11" s="7" customFormat="1" ht="30.75" x14ac:dyDescent="0.45">
      <c r="A103" s="105"/>
      <c r="B103" s="98"/>
      <c r="C103" s="98"/>
      <c r="D103" s="98"/>
      <c r="E103" s="98"/>
      <c r="F103" s="98"/>
      <c r="G103" s="98"/>
      <c r="H103" s="98"/>
      <c r="I103" s="98"/>
      <c r="J103" s="98"/>
      <c r="K103" s="98"/>
    </row>
    <row r="104" spans="1:11" s="7" customFormat="1" ht="30.75" x14ac:dyDescent="0.45">
      <c r="A104" s="106" t="s">
        <v>191</v>
      </c>
      <c r="B104" s="98"/>
      <c r="C104" s="106"/>
      <c r="D104" s="98"/>
      <c r="E104" s="106" t="s">
        <v>191</v>
      </c>
      <c r="F104" s="98"/>
      <c r="G104" s="98"/>
      <c r="H104" s="98"/>
      <c r="I104" s="98"/>
      <c r="J104" s="106" t="s">
        <v>191</v>
      </c>
      <c r="K104" s="98"/>
    </row>
    <row r="105" spans="1:11" s="7" customFormat="1" ht="23.25" x14ac:dyDescent="0.35">
      <c r="A105" s="107"/>
      <c r="B105" s="107"/>
      <c r="C105" s="108"/>
      <c r="D105" s="108"/>
      <c r="E105" s="108"/>
      <c r="F105" s="108"/>
      <c r="G105" s="108"/>
      <c r="H105" s="108"/>
      <c r="I105" s="108"/>
      <c r="J105" s="108"/>
      <c r="K105" s="108"/>
    </row>
    <row r="106" spans="1:11" s="7" customFormat="1" ht="23.25" x14ac:dyDescent="0.35">
      <c r="A106" s="107"/>
      <c r="B106" s="107"/>
      <c r="C106" s="109"/>
      <c r="D106" s="108"/>
      <c r="E106" s="108"/>
      <c r="F106" s="108"/>
      <c r="G106" s="108"/>
      <c r="H106" s="108"/>
      <c r="I106" s="108"/>
      <c r="J106" s="108"/>
      <c r="K106" s="108"/>
    </row>
    <row r="107" spans="1:11" s="7" customFormat="1" ht="15.75" x14ac:dyDescent="0.25">
      <c r="A107" s="110"/>
      <c r="B107" s="110"/>
      <c r="F107" s="111"/>
      <c r="G107" s="111"/>
      <c r="H107" s="111"/>
      <c r="I107" s="111"/>
      <c r="J107" s="111"/>
      <c r="K107" s="111"/>
    </row>
    <row r="108" spans="1:11" s="7" customFormat="1" ht="15.75" x14ac:dyDescent="0.25">
      <c r="A108" s="110"/>
      <c r="B108" s="110"/>
      <c r="F108" s="111"/>
      <c r="G108" s="111"/>
      <c r="H108" s="111"/>
      <c r="I108" s="111"/>
      <c r="J108" s="111"/>
      <c r="K108" s="111"/>
    </row>
    <row r="109" spans="1:11" s="7" customFormat="1" ht="15.75" x14ac:dyDescent="0.25">
      <c r="A109" s="110"/>
      <c r="B109" s="110"/>
      <c r="F109" s="111"/>
      <c r="G109" s="111"/>
      <c r="H109" s="111"/>
      <c r="I109" s="162"/>
      <c r="J109" s="163"/>
      <c r="K109" s="111"/>
    </row>
    <row r="110" spans="1:11" s="7" customFormat="1" ht="15.75" x14ac:dyDescent="0.25">
      <c r="A110" s="110"/>
      <c r="B110" s="110"/>
      <c r="F110" s="111"/>
      <c r="G110" s="111"/>
      <c r="H110" s="111"/>
      <c r="I110" s="111"/>
      <c r="J110" s="111"/>
      <c r="K110" s="111"/>
    </row>
    <row r="111" spans="1:11" s="7" customFormat="1" ht="15.75" x14ac:dyDescent="0.25">
      <c r="A111" s="110"/>
      <c r="B111" s="110"/>
      <c r="C111" s="111"/>
      <c r="D111" s="111"/>
      <c r="E111" s="111"/>
      <c r="F111" s="111"/>
      <c r="G111" s="111"/>
      <c r="H111" s="111"/>
      <c r="I111" s="111"/>
      <c r="J111" s="111"/>
      <c r="K111" s="111"/>
    </row>
    <row r="112" spans="1:11" s="7" customFormat="1" ht="15.75" x14ac:dyDescent="0.25">
      <c r="A112" s="110"/>
      <c r="B112" s="110"/>
      <c r="C112" s="111"/>
      <c r="D112" s="111"/>
      <c r="E112" s="111"/>
      <c r="F112" s="111"/>
      <c r="G112" s="111"/>
      <c r="H112" s="111"/>
      <c r="I112" s="111"/>
      <c r="J112" s="111"/>
      <c r="K112" s="111"/>
    </row>
    <row r="113" spans="1:11" s="7" customFormat="1" ht="15.75" x14ac:dyDescent="0.25">
      <c r="A113" s="110"/>
      <c r="B113" s="110"/>
      <c r="C113" s="111"/>
      <c r="D113" s="111"/>
      <c r="E113" s="111"/>
      <c r="F113" s="111"/>
      <c r="G113" s="111"/>
      <c r="H113" s="111"/>
      <c r="I113" s="111"/>
      <c r="J113" s="111"/>
      <c r="K113" s="111"/>
    </row>
    <row r="114" spans="1:11" s="7" customFormat="1" ht="15.75" x14ac:dyDescent="0.25">
      <c r="A114" s="110"/>
      <c r="B114" s="110"/>
      <c r="C114" s="111"/>
      <c r="D114" s="111"/>
      <c r="E114" s="111"/>
      <c r="F114" s="111"/>
      <c r="G114" s="111"/>
      <c r="H114" s="111"/>
      <c r="I114" s="111"/>
      <c r="J114" s="111"/>
      <c r="K114" s="111"/>
    </row>
    <row r="115" spans="1:11" s="7" customFormat="1" ht="15.75" x14ac:dyDescent="0.25">
      <c r="A115" s="110"/>
      <c r="B115" s="110"/>
      <c r="C115" s="111"/>
      <c r="D115" s="111"/>
      <c r="E115" s="111"/>
      <c r="F115" s="111"/>
      <c r="G115" s="111"/>
      <c r="H115" s="111"/>
      <c r="I115" s="111"/>
      <c r="J115" s="111"/>
      <c r="K115" s="111"/>
    </row>
    <row r="116" spans="1:11" s="7" customFormat="1" ht="15.75" x14ac:dyDescent="0.25">
      <c r="A116" s="110"/>
      <c r="B116" s="110"/>
      <c r="C116" s="111"/>
      <c r="D116" s="111"/>
      <c r="E116" s="111"/>
      <c r="F116" s="111"/>
      <c r="G116" s="111"/>
      <c r="H116" s="111"/>
      <c r="I116" s="111"/>
      <c r="J116" s="111"/>
      <c r="K116" s="111"/>
    </row>
    <row r="117" spans="1:11" s="7" customFormat="1" ht="15.75" x14ac:dyDescent="0.25">
      <c r="A117" s="110"/>
      <c r="B117" s="110"/>
      <c r="C117" s="111"/>
      <c r="D117" s="111"/>
      <c r="E117" s="111"/>
      <c r="F117" s="111"/>
      <c r="G117" s="111"/>
      <c r="H117" s="111"/>
      <c r="I117" s="111"/>
      <c r="J117" s="111"/>
      <c r="K117" s="111"/>
    </row>
    <row r="118" spans="1:11" s="7" customFormat="1" ht="15.75" x14ac:dyDescent="0.25">
      <c r="A118" s="110"/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</row>
    <row r="119" spans="1:11" s="7" customFormat="1" ht="15.75" x14ac:dyDescent="0.25">
      <c r="A119" s="110"/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</row>
    <row r="120" spans="1:11" s="7" customFormat="1" ht="15.75" x14ac:dyDescent="0.25">
      <c r="A120" s="110"/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</row>
    <row r="121" spans="1:11" s="7" customFormat="1" x14ac:dyDescent="0.2">
      <c r="A121" s="110"/>
      <c r="B121" s="110"/>
    </row>
    <row r="122" spans="1:11" s="7" customFormat="1" x14ac:dyDescent="0.2">
      <c r="A122" s="110"/>
      <c r="B122" s="110"/>
    </row>
    <row r="123" spans="1:11" s="7" customFormat="1" x14ac:dyDescent="0.2">
      <c r="A123" s="110"/>
      <c r="B123" s="110"/>
    </row>
    <row r="124" spans="1:11" s="7" customFormat="1" x14ac:dyDescent="0.2">
      <c r="A124" s="110"/>
      <c r="B124" s="110"/>
      <c r="J124" s="112"/>
    </row>
    <row r="125" spans="1:11" s="7" customFormat="1" x14ac:dyDescent="0.2">
      <c r="A125" s="110"/>
      <c r="B125" s="110"/>
    </row>
    <row r="126" spans="1:11" s="7" customFormat="1" x14ac:dyDescent="0.2">
      <c r="A126" s="110"/>
      <c r="B126" s="110"/>
    </row>
    <row r="127" spans="1:11" s="7" customFormat="1" x14ac:dyDescent="0.2">
      <c r="A127" s="110"/>
      <c r="B127" s="110"/>
    </row>
    <row r="128" spans="1:11" s="7" customFormat="1" x14ac:dyDescent="0.2">
      <c r="A128" s="110"/>
      <c r="B128" s="110"/>
    </row>
    <row r="129" spans="1:2" s="7" customFormat="1" x14ac:dyDescent="0.2">
      <c r="A129" s="110"/>
      <c r="B129" s="110"/>
    </row>
    <row r="130" spans="1:2" s="7" customFormat="1" x14ac:dyDescent="0.2">
      <c r="A130" s="110"/>
      <c r="B130" s="110"/>
    </row>
    <row r="131" spans="1:2" s="7" customFormat="1" x14ac:dyDescent="0.2">
      <c r="A131" s="110"/>
      <c r="B131" s="110"/>
    </row>
    <row r="132" spans="1:2" s="7" customFormat="1" x14ac:dyDescent="0.2">
      <c r="A132" s="110"/>
      <c r="B132" s="110"/>
    </row>
    <row r="133" spans="1:2" s="7" customFormat="1" x14ac:dyDescent="0.2">
      <c r="A133" s="110"/>
      <c r="B133" s="110"/>
    </row>
    <row r="134" spans="1:2" s="7" customFormat="1" x14ac:dyDescent="0.2">
      <c r="A134" s="110"/>
      <c r="B134" s="110"/>
    </row>
    <row r="135" spans="1:2" s="7" customFormat="1" x14ac:dyDescent="0.2">
      <c r="A135" s="110"/>
      <c r="B135" s="110"/>
    </row>
    <row r="136" spans="1:2" s="7" customFormat="1" x14ac:dyDescent="0.2">
      <c r="A136" s="110"/>
      <c r="B136" s="110"/>
    </row>
    <row r="137" spans="1:2" s="7" customFormat="1" x14ac:dyDescent="0.2">
      <c r="A137" s="110"/>
      <c r="B137" s="110"/>
    </row>
    <row r="138" spans="1:2" s="7" customFormat="1" x14ac:dyDescent="0.2">
      <c r="A138" s="110"/>
      <c r="B138" s="110"/>
    </row>
    <row r="139" spans="1:2" s="7" customFormat="1" x14ac:dyDescent="0.2">
      <c r="A139" s="110"/>
      <c r="B139" s="110"/>
    </row>
    <row r="140" spans="1:2" s="7" customFormat="1" x14ac:dyDescent="0.2">
      <c r="A140" s="110"/>
      <c r="B140" s="110"/>
    </row>
    <row r="141" spans="1:2" s="7" customFormat="1" x14ac:dyDescent="0.2">
      <c r="A141" s="110"/>
      <c r="B141" s="110"/>
    </row>
    <row r="142" spans="1:2" s="7" customFormat="1" x14ac:dyDescent="0.2">
      <c r="A142" s="110"/>
      <c r="B142" s="110"/>
    </row>
    <row r="143" spans="1:2" s="7" customFormat="1" x14ac:dyDescent="0.2">
      <c r="A143" s="110"/>
      <c r="B143" s="110"/>
    </row>
    <row r="144" spans="1:2" s="7" customFormat="1" x14ac:dyDescent="0.2">
      <c r="A144" s="110"/>
      <c r="B144" s="110"/>
    </row>
    <row r="145" spans="1:2" s="7" customFormat="1" x14ac:dyDescent="0.2">
      <c r="A145" s="110"/>
      <c r="B145" s="110"/>
    </row>
    <row r="146" spans="1:2" s="7" customFormat="1" x14ac:dyDescent="0.2">
      <c r="A146" s="110"/>
      <c r="B146" s="110"/>
    </row>
    <row r="147" spans="1:2" s="7" customFormat="1" x14ac:dyDescent="0.2">
      <c r="A147" s="110"/>
      <c r="B147" s="110"/>
    </row>
    <row r="148" spans="1:2" s="7" customFormat="1" x14ac:dyDescent="0.2">
      <c r="A148" s="110"/>
      <c r="B148" s="110"/>
    </row>
    <row r="149" spans="1:2" s="7" customFormat="1" x14ac:dyDescent="0.2">
      <c r="A149" s="110"/>
      <c r="B149" s="110"/>
    </row>
    <row r="150" spans="1:2" s="7" customFormat="1" x14ac:dyDescent="0.2">
      <c r="A150" s="110"/>
      <c r="B150" s="110"/>
    </row>
    <row r="151" spans="1:2" s="7" customFormat="1" x14ac:dyDescent="0.2">
      <c r="A151" s="110"/>
      <c r="B151" s="110"/>
    </row>
    <row r="152" spans="1:2" s="7" customFormat="1" x14ac:dyDescent="0.2">
      <c r="A152" s="110"/>
      <c r="B152" s="110"/>
    </row>
    <row r="153" spans="1:2" s="7" customFormat="1" x14ac:dyDescent="0.2">
      <c r="A153" s="110"/>
      <c r="B153" s="110"/>
    </row>
    <row r="154" spans="1:2" s="7" customFormat="1" x14ac:dyDescent="0.2">
      <c r="A154" s="110"/>
      <c r="B154" s="110"/>
    </row>
    <row r="155" spans="1:2" s="7" customFormat="1" x14ac:dyDescent="0.2">
      <c r="A155" s="110"/>
      <c r="B155" s="110"/>
    </row>
    <row r="156" spans="1:2" s="7" customFormat="1" x14ac:dyDescent="0.2">
      <c r="A156" s="110"/>
      <c r="B156" s="110"/>
    </row>
    <row r="157" spans="1:2" s="7" customFormat="1" x14ac:dyDescent="0.2">
      <c r="A157" s="110"/>
      <c r="B157" s="110"/>
    </row>
    <row r="158" spans="1:2" s="7" customFormat="1" x14ac:dyDescent="0.2">
      <c r="A158" s="110"/>
      <c r="B158" s="110"/>
    </row>
    <row r="159" spans="1:2" s="7" customFormat="1" x14ac:dyDescent="0.2">
      <c r="A159" s="110"/>
      <c r="B159" s="110"/>
    </row>
    <row r="160" spans="1:2" s="7" customFormat="1" x14ac:dyDescent="0.2">
      <c r="A160" s="110"/>
      <c r="B160" s="110"/>
    </row>
    <row r="161" spans="1:2" s="7" customFormat="1" x14ac:dyDescent="0.2">
      <c r="A161" s="110"/>
      <c r="B161" s="110"/>
    </row>
    <row r="162" spans="1:2" s="7" customFormat="1" x14ac:dyDescent="0.2">
      <c r="A162" s="110"/>
      <c r="B162" s="110"/>
    </row>
    <row r="163" spans="1:2" s="7" customFormat="1" x14ac:dyDescent="0.2">
      <c r="A163" s="110"/>
      <c r="B163" s="110"/>
    </row>
    <row r="164" spans="1:2" s="7" customFormat="1" x14ac:dyDescent="0.2">
      <c r="A164" s="110"/>
      <c r="B164" s="110"/>
    </row>
    <row r="165" spans="1:2" s="7" customFormat="1" x14ac:dyDescent="0.2">
      <c r="A165" s="110"/>
      <c r="B165" s="110"/>
    </row>
    <row r="166" spans="1:2" s="7" customFormat="1" x14ac:dyDescent="0.2">
      <c r="A166" s="110"/>
      <c r="B166" s="110"/>
    </row>
    <row r="167" spans="1:2" s="7" customFormat="1" x14ac:dyDescent="0.2">
      <c r="A167" s="110"/>
      <c r="B167" s="110"/>
    </row>
    <row r="168" spans="1:2" s="7" customFormat="1" x14ac:dyDescent="0.2">
      <c r="A168" s="110"/>
      <c r="B168" s="110"/>
    </row>
    <row r="169" spans="1:2" s="7" customFormat="1" x14ac:dyDescent="0.2">
      <c r="A169" s="110"/>
      <c r="B169" s="110"/>
    </row>
    <row r="170" spans="1:2" s="7" customFormat="1" x14ac:dyDescent="0.2">
      <c r="A170" s="110"/>
      <c r="B170" s="110"/>
    </row>
    <row r="171" spans="1:2" s="7" customFormat="1" x14ac:dyDescent="0.2">
      <c r="A171" s="110"/>
      <c r="B171" s="110"/>
    </row>
    <row r="172" spans="1:2" s="7" customFormat="1" x14ac:dyDescent="0.2">
      <c r="A172" s="110"/>
      <c r="B172" s="110"/>
    </row>
    <row r="173" spans="1:2" s="7" customFormat="1" x14ac:dyDescent="0.2">
      <c r="A173" s="110"/>
      <c r="B173" s="110"/>
    </row>
    <row r="174" spans="1:2" s="7" customFormat="1" x14ac:dyDescent="0.2">
      <c r="A174" s="110"/>
      <c r="B174" s="110"/>
    </row>
    <row r="175" spans="1:2" s="7" customFormat="1" x14ac:dyDescent="0.2">
      <c r="A175" s="110"/>
      <c r="B175" s="110"/>
    </row>
    <row r="176" spans="1:2" s="7" customFormat="1" x14ac:dyDescent="0.2">
      <c r="A176" s="110"/>
      <c r="B176" s="110"/>
    </row>
    <row r="177" spans="1:2" s="7" customFormat="1" x14ac:dyDescent="0.2">
      <c r="A177" s="110"/>
      <c r="B177" s="110"/>
    </row>
    <row r="178" spans="1:2" s="7" customFormat="1" x14ac:dyDescent="0.2">
      <c r="A178" s="110"/>
      <c r="B178" s="110"/>
    </row>
    <row r="179" spans="1:2" s="7" customFormat="1" x14ac:dyDescent="0.2">
      <c r="A179" s="110"/>
      <c r="B179" s="110"/>
    </row>
    <row r="180" spans="1:2" s="7" customFormat="1" x14ac:dyDescent="0.2">
      <c r="A180" s="110"/>
      <c r="B180" s="110"/>
    </row>
    <row r="181" spans="1:2" s="7" customFormat="1" x14ac:dyDescent="0.2">
      <c r="A181" s="110"/>
      <c r="B181" s="110"/>
    </row>
    <row r="182" spans="1:2" s="7" customFormat="1" x14ac:dyDescent="0.2">
      <c r="A182" s="110"/>
      <c r="B182" s="110"/>
    </row>
    <row r="183" spans="1:2" s="7" customFormat="1" x14ac:dyDescent="0.2">
      <c r="A183" s="110"/>
      <c r="B183" s="110"/>
    </row>
    <row r="184" spans="1:2" s="7" customFormat="1" x14ac:dyDescent="0.2">
      <c r="A184" s="110"/>
      <c r="B184" s="110"/>
    </row>
    <row r="185" spans="1:2" s="7" customFormat="1" x14ac:dyDescent="0.2">
      <c r="A185" s="110"/>
      <c r="B185" s="110"/>
    </row>
    <row r="186" spans="1:2" s="7" customFormat="1" x14ac:dyDescent="0.2">
      <c r="A186" s="110"/>
      <c r="B186" s="110"/>
    </row>
    <row r="187" spans="1:2" s="7" customFormat="1" x14ac:dyDescent="0.2">
      <c r="A187" s="110"/>
      <c r="B187" s="110"/>
    </row>
    <row r="188" spans="1:2" s="7" customFormat="1" x14ac:dyDescent="0.2">
      <c r="A188" s="110"/>
      <c r="B188" s="110"/>
    </row>
    <row r="189" spans="1:2" s="7" customFormat="1" x14ac:dyDescent="0.2">
      <c r="A189" s="110"/>
      <c r="B189" s="110"/>
    </row>
    <row r="190" spans="1:2" s="7" customFormat="1" x14ac:dyDescent="0.2">
      <c r="A190" s="110"/>
      <c r="B190" s="110"/>
    </row>
    <row r="191" spans="1:2" s="7" customFormat="1" x14ac:dyDescent="0.2">
      <c r="A191" s="110"/>
      <c r="B191" s="110"/>
    </row>
    <row r="192" spans="1:2" s="7" customFormat="1" x14ac:dyDescent="0.2">
      <c r="A192" s="110"/>
      <c r="B192" s="110"/>
    </row>
    <row r="193" spans="1:2" s="7" customFormat="1" x14ac:dyDescent="0.2">
      <c r="A193" s="110"/>
      <c r="B193" s="110"/>
    </row>
    <row r="194" spans="1:2" s="7" customFormat="1" x14ac:dyDescent="0.2">
      <c r="A194" s="110"/>
      <c r="B194" s="110"/>
    </row>
    <row r="195" spans="1:2" s="7" customFormat="1" x14ac:dyDescent="0.2">
      <c r="A195" s="110"/>
      <c r="B195" s="110"/>
    </row>
    <row r="196" spans="1:2" s="7" customFormat="1" x14ac:dyDescent="0.2">
      <c r="A196" s="110"/>
      <c r="B196" s="110"/>
    </row>
    <row r="197" spans="1:2" s="7" customFormat="1" x14ac:dyDescent="0.2">
      <c r="A197" s="110"/>
      <c r="B197" s="110"/>
    </row>
    <row r="198" spans="1:2" s="7" customFormat="1" x14ac:dyDescent="0.2">
      <c r="A198" s="110"/>
      <c r="B198" s="110"/>
    </row>
    <row r="199" spans="1:2" s="7" customFormat="1" x14ac:dyDescent="0.2">
      <c r="A199" s="110"/>
      <c r="B199" s="110"/>
    </row>
    <row r="200" spans="1:2" s="7" customFormat="1" x14ac:dyDescent="0.2">
      <c r="A200" s="110"/>
      <c r="B200" s="110"/>
    </row>
    <row r="201" spans="1:2" s="7" customFormat="1" x14ac:dyDescent="0.2">
      <c r="A201" s="110"/>
      <c r="B201" s="110"/>
    </row>
    <row r="202" spans="1:2" s="7" customFormat="1" x14ac:dyDescent="0.2">
      <c r="A202" s="110"/>
      <c r="B202" s="110"/>
    </row>
    <row r="203" spans="1:2" s="7" customFormat="1" x14ac:dyDescent="0.2">
      <c r="A203" s="110"/>
      <c r="B203" s="110"/>
    </row>
    <row r="204" spans="1:2" s="7" customFormat="1" x14ac:dyDescent="0.2">
      <c r="A204" s="110"/>
      <c r="B204" s="110"/>
    </row>
    <row r="205" spans="1:2" s="7" customFormat="1" x14ac:dyDescent="0.2">
      <c r="A205" s="110"/>
      <c r="B205" s="110"/>
    </row>
    <row r="206" spans="1:2" s="7" customFormat="1" x14ac:dyDescent="0.2">
      <c r="A206" s="110"/>
      <c r="B206" s="110"/>
    </row>
    <row r="207" spans="1:2" s="7" customFormat="1" x14ac:dyDescent="0.2">
      <c r="A207" s="110"/>
      <c r="B207" s="110"/>
    </row>
    <row r="208" spans="1:2" s="7" customFormat="1" x14ac:dyDescent="0.2">
      <c r="A208" s="110"/>
      <c r="B208" s="110"/>
    </row>
    <row r="209" spans="1:2" s="7" customFormat="1" x14ac:dyDescent="0.2">
      <c r="A209" s="110"/>
      <c r="B209" s="110"/>
    </row>
    <row r="210" spans="1:2" s="7" customFormat="1" x14ac:dyDescent="0.2">
      <c r="A210" s="110"/>
      <c r="B210" s="110"/>
    </row>
    <row r="211" spans="1:2" s="7" customFormat="1" x14ac:dyDescent="0.2">
      <c r="A211" s="110"/>
      <c r="B211" s="110"/>
    </row>
    <row r="212" spans="1:2" s="7" customFormat="1" x14ac:dyDescent="0.2">
      <c r="A212" s="110"/>
      <c r="B212" s="110"/>
    </row>
    <row r="213" spans="1:2" s="7" customFormat="1" x14ac:dyDescent="0.2">
      <c r="A213" s="110"/>
      <c r="B213" s="110"/>
    </row>
    <row r="214" spans="1:2" s="7" customFormat="1" x14ac:dyDescent="0.2">
      <c r="A214" s="110"/>
      <c r="B214" s="110"/>
    </row>
    <row r="215" spans="1:2" s="7" customFormat="1" x14ac:dyDescent="0.2">
      <c r="A215" s="110"/>
      <c r="B215" s="110"/>
    </row>
    <row r="216" spans="1:2" s="7" customFormat="1" x14ac:dyDescent="0.2">
      <c r="A216" s="110"/>
      <c r="B216" s="110"/>
    </row>
    <row r="217" spans="1:2" s="7" customFormat="1" x14ac:dyDescent="0.2">
      <c r="A217" s="110"/>
      <c r="B217" s="110"/>
    </row>
    <row r="218" spans="1:2" s="7" customFormat="1" x14ac:dyDescent="0.2">
      <c r="A218" s="110"/>
      <c r="B218" s="110"/>
    </row>
    <row r="219" spans="1:2" s="7" customFormat="1" x14ac:dyDescent="0.2">
      <c r="A219" s="110"/>
      <c r="B219" s="110"/>
    </row>
    <row r="220" spans="1:2" s="7" customFormat="1" x14ac:dyDescent="0.2">
      <c r="A220" s="110"/>
      <c r="B220" s="110"/>
    </row>
    <row r="221" spans="1:2" s="7" customFormat="1" x14ac:dyDescent="0.2">
      <c r="A221" s="110"/>
      <c r="B221" s="110"/>
    </row>
    <row r="222" spans="1:2" s="7" customFormat="1" x14ac:dyDescent="0.2">
      <c r="A222" s="110"/>
      <c r="B222" s="110"/>
    </row>
    <row r="223" spans="1:2" s="7" customFormat="1" x14ac:dyDescent="0.2">
      <c r="A223" s="110"/>
      <c r="B223" s="110"/>
    </row>
    <row r="224" spans="1:2" s="7" customFormat="1" x14ac:dyDescent="0.2">
      <c r="A224" s="110"/>
      <c r="B224" s="110"/>
    </row>
    <row r="225" spans="1:2" s="7" customFormat="1" x14ac:dyDescent="0.2">
      <c r="A225" s="110"/>
      <c r="B225" s="110"/>
    </row>
    <row r="226" spans="1:2" s="7" customFormat="1" x14ac:dyDescent="0.2">
      <c r="A226" s="110"/>
      <c r="B226" s="110"/>
    </row>
    <row r="227" spans="1:2" s="7" customFormat="1" x14ac:dyDescent="0.2">
      <c r="A227" s="110"/>
      <c r="B227" s="110"/>
    </row>
    <row r="228" spans="1:2" s="7" customFormat="1" x14ac:dyDescent="0.2">
      <c r="A228" s="110"/>
      <c r="B228" s="110"/>
    </row>
    <row r="229" spans="1:2" s="7" customFormat="1" x14ac:dyDescent="0.2">
      <c r="A229" s="110"/>
      <c r="B229" s="110"/>
    </row>
    <row r="230" spans="1:2" s="7" customFormat="1" x14ac:dyDescent="0.2">
      <c r="A230" s="110"/>
      <c r="B230" s="110"/>
    </row>
    <row r="231" spans="1:2" s="7" customFormat="1" x14ac:dyDescent="0.2">
      <c r="A231" s="110"/>
      <c r="B231" s="110"/>
    </row>
    <row r="232" spans="1:2" s="7" customFormat="1" x14ac:dyDescent="0.2">
      <c r="A232" s="110"/>
      <c r="B232" s="110"/>
    </row>
    <row r="233" spans="1:2" s="7" customFormat="1" x14ac:dyDescent="0.2">
      <c r="A233" s="110"/>
      <c r="B233" s="110"/>
    </row>
    <row r="234" spans="1:2" s="7" customFormat="1" x14ac:dyDescent="0.2">
      <c r="A234" s="110"/>
      <c r="B234" s="110"/>
    </row>
    <row r="235" spans="1:2" s="7" customFormat="1" x14ac:dyDescent="0.2">
      <c r="A235" s="110"/>
      <c r="B235" s="110"/>
    </row>
    <row r="236" spans="1:2" s="7" customFormat="1" x14ac:dyDescent="0.2">
      <c r="A236" s="110"/>
      <c r="B236" s="110"/>
    </row>
    <row r="237" spans="1:2" s="7" customFormat="1" x14ac:dyDescent="0.2">
      <c r="A237" s="110"/>
      <c r="B237" s="110"/>
    </row>
    <row r="238" spans="1:2" s="7" customFormat="1" x14ac:dyDescent="0.2">
      <c r="A238" s="110"/>
      <c r="B238" s="110"/>
    </row>
    <row r="239" spans="1:2" s="7" customFormat="1" x14ac:dyDescent="0.2">
      <c r="A239" s="110"/>
      <c r="B239" s="110"/>
    </row>
    <row r="240" spans="1:2" s="7" customFormat="1" x14ac:dyDescent="0.2">
      <c r="A240" s="110"/>
      <c r="B240" s="110"/>
    </row>
    <row r="241" spans="1:2" s="7" customFormat="1" x14ac:dyDescent="0.2">
      <c r="A241" s="110"/>
      <c r="B241" s="110"/>
    </row>
    <row r="242" spans="1:2" s="7" customFormat="1" x14ac:dyDescent="0.2">
      <c r="A242" s="110"/>
      <c r="B242" s="110"/>
    </row>
    <row r="243" spans="1:2" s="7" customFormat="1" x14ac:dyDescent="0.2">
      <c r="A243" s="110"/>
      <c r="B243" s="110"/>
    </row>
    <row r="244" spans="1:2" s="7" customFormat="1" x14ac:dyDescent="0.2">
      <c r="A244" s="110"/>
      <c r="B244" s="110"/>
    </row>
    <row r="245" spans="1:2" s="7" customFormat="1" x14ac:dyDescent="0.2">
      <c r="A245" s="110"/>
      <c r="B245" s="110"/>
    </row>
    <row r="246" spans="1:2" s="7" customFormat="1" x14ac:dyDescent="0.2">
      <c r="A246" s="110"/>
      <c r="B246" s="110"/>
    </row>
    <row r="247" spans="1:2" s="7" customFormat="1" x14ac:dyDescent="0.2">
      <c r="A247" s="110"/>
      <c r="B247" s="110"/>
    </row>
    <row r="248" spans="1:2" s="7" customFormat="1" x14ac:dyDescent="0.2">
      <c r="A248" s="110"/>
      <c r="B248" s="110"/>
    </row>
    <row r="249" spans="1:2" s="7" customFormat="1" x14ac:dyDescent="0.2">
      <c r="A249" s="110"/>
      <c r="B249" s="110"/>
    </row>
    <row r="250" spans="1:2" s="7" customFormat="1" x14ac:dyDescent="0.2">
      <c r="A250" s="110"/>
      <c r="B250" s="110"/>
    </row>
    <row r="251" spans="1:2" s="7" customFormat="1" x14ac:dyDescent="0.2">
      <c r="A251" s="110"/>
      <c r="B251" s="110"/>
    </row>
    <row r="252" spans="1:2" s="7" customFormat="1" x14ac:dyDescent="0.2">
      <c r="A252" s="110"/>
      <c r="B252" s="110"/>
    </row>
    <row r="253" spans="1:2" s="7" customFormat="1" x14ac:dyDescent="0.2">
      <c r="A253" s="110"/>
      <c r="B253" s="110"/>
    </row>
    <row r="254" spans="1:2" s="7" customFormat="1" x14ac:dyDescent="0.2">
      <c r="A254" s="110"/>
      <c r="B254" s="110"/>
    </row>
    <row r="255" spans="1:2" s="7" customFormat="1" x14ac:dyDescent="0.2">
      <c r="A255" s="110"/>
      <c r="B255" s="110"/>
    </row>
    <row r="256" spans="1:2" s="7" customFormat="1" x14ac:dyDescent="0.2">
      <c r="A256" s="110"/>
      <c r="B256" s="110"/>
    </row>
    <row r="257" spans="1:2" s="7" customFormat="1" x14ac:dyDescent="0.2">
      <c r="A257" s="110"/>
      <c r="B257" s="110"/>
    </row>
    <row r="258" spans="1:2" s="7" customFormat="1" x14ac:dyDescent="0.2">
      <c r="A258" s="110"/>
      <c r="B258" s="110"/>
    </row>
    <row r="259" spans="1:2" s="7" customFormat="1" x14ac:dyDescent="0.2">
      <c r="A259" s="110"/>
      <c r="B259" s="110"/>
    </row>
    <row r="260" spans="1:2" s="7" customFormat="1" x14ac:dyDescent="0.2">
      <c r="A260" s="110"/>
      <c r="B260" s="110"/>
    </row>
    <row r="261" spans="1:2" s="7" customFormat="1" x14ac:dyDescent="0.2">
      <c r="A261" s="110"/>
      <c r="B261" s="110"/>
    </row>
    <row r="262" spans="1:2" s="7" customFormat="1" x14ac:dyDescent="0.2">
      <c r="A262" s="110"/>
      <c r="B262" s="110"/>
    </row>
    <row r="263" spans="1:2" s="7" customFormat="1" x14ac:dyDescent="0.2">
      <c r="A263" s="110"/>
      <c r="B263" s="110"/>
    </row>
    <row r="264" spans="1:2" s="7" customFormat="1" x14ac:dyDescent="0.2">
      <c r="A264" s="110"/>
      <c r="B264" s="110"/>
    </row>
    <row r="265" spans="1:2" s="7" customFormat="1" x14ac:dyDescent="0.2">
      <c r="A265" s="110"/>
      <c r="B265" s="110"/>
    </row>
    <row r="266" spans="1:2" s="7" customFormat="1" x14ac:dyDescent="0.2">
      <c r="A266" s="110"/>
      <c r="B266" s="110"/>
    </row>
    <row r="267" spans="1:2" s="7" customFormat="1" x14ac:dyDescent="0.2">
      <c r="A267" s="110"/>
      <c r="B267" s="110"/>
    </row>
    <row r="268" spans="1:2" s="7" customFormat="1" x14ac:dyDescent="0.2">
      <c r="A268" s="110"/>
      <c r="B268" s="110"/>
    </row>
    <row r="269" spans="1:2" s="7" customFormat="1" x14ac:dyDescent="0.2">
      <c r="A269" s="110"/>
      <c r="B269" s="110"/>
    </row>
    <row r="270" spans="1:2" s="7" customFormat="1" x14ac:dyDescent="0.2">
      <c r="A270" s="110"/>
      <c r="B270" s="110"/>
    </row>
    <row r="271" spans="1:2" s="7" customFormat="1" x14ac:dyDescent="0.2">
      <c r="A271" s="110"/>
      <c r="B271" s="110"/>
    </row>
    <row r="272" spans="1:2" s="7" customFormat="1" x14ac:dyDescent="0.2">
      <c r="A272" s="110"/>
      <c r="B272" s="110"/>
    </row>
    <row r="273" spans="1:2" s="7" customFormat="1" x14ac:dyDescent="0.2">
      <c r="A273" s="110"/>
      <c r="B273" s="110"/>
    </row>
    <row r="274" spans="1:2" s="7" customFormat="1" x14ac:dyDescent="0.2">
      <c r="A274" s="110"/>
      <c r="B274" s="110"/>
    </row>
    <row r="275" spans="1:2" s="7" customFormat="1" x14ac:dyDescent="0.2">
      <c r="A275" s="110"/>
      <c r="B275" s="110"/>
    </row>
    <row r="276" spans="1:2" s="7" customFormat="1" x14ac:dyDescent="0.2">
      <c r="A276" s="110"/>
      <c r="B276" s="110"/>
    </row>
    <row r="277" spans="1:2" s="7" customFormat="1" x14ac:dyDescent="0.2">
      <c r="A277" s="110"/>
      <c r="B277" s="110"/>
    </row>
    <row r="278" spans="1:2" s="7" customFormat="1" x14ac:dyDescent="0.2">
      <c r="A278" s="110"/>
      <c r="B278" s="110"/>
    </row>
    <row r="279" spans="1:2" s="7" customFormat="1" x14ac:dyDescent="0.2">
      <c r="A279" s="110"/>
      <c r="B279" s="110"/>
    </row>
    <row r="280" spans="1:2" s="7" customFormat="1" x14ac:dyDescent="0.2">
      <c r="A280" s="110"/>
      <c r="B280" s="110"/>
    </row>
    <row r="281" spans="1:2" s="7" customFormat="1" x14ac:dyDescent="0.2">
      <c r="A281" s="110"/>
      <c r="B281" s="110"/>
    </row>
    <row r="282" spans="1:2" s="7" customFormat="1" x14ac:dyDescent="0.2">
      <c r="A282" s="110"/>
      <c r="B282" s="110"/>
    </row>
    <row r="283" spans="1:2" s="7" customFormat="1" x14ac:dyDescent="0.2">
      <c r="A283" s="110"/>
      <c r="B283" s="110"/>
    </row>
    <row r="284" spans="1:2" s="7" customFormat="1" x14ac:dyDescent="0.2">
      <c r="A284" s="110"/>
      <c r="B284" s="110"/>
    </row>
    <row r="285" spans="1:2" s="7" customFormat="1" x14ac:dyDescent="0.2">
      <c r="A285" s="110"/>
      <c r="B285" s="110"/>
    </row>
    <row r="286" spans="1:2" s="7" customFormat="1" x14ac:dyDescent="0.2">
      <c r="A286" s="110"/>
      <c r="B286" s="110"/>
    </row>
    <row r="287" spans="1:2" s="7" customFormat="1" x14ac:dyDescent="0.2">
      <c r="A287" s="110"/>
      <c r="B287" s="110"/>
    </row>
    <row r="288" spans="1:2" s="7" customFormat="1" x14ac:dyDescent="0.2">
      <c r="A288" s="110"/>
      <c r="B288" s="110"/>
    </row>
    <row r="289" spans="1:2" s="7" customFormat="1" x14ac:dyDescent="0.2">
      <c r="A289" s="110"/>
      <c r="B289" s="110"/>
    </row>
    <row r="290" spans="1:2" s="7" customFormat="1" x14ac:dyDescent="0.2">
      <c r="A290" s="110"/>
      <c r="B290" s="110"/>
    </row>
    <row r="291" spans="1:2" s="7" customFormat="1" x14ac:dyDescent="0.2">
      <c r="A291" s="110"/>
      <c r="B291" s="110"/>
    </row>
    <row r="292" spans="1:2" s="7" customFormat="1" x14ac:dyDescent="0.2">
      <c r="A292" s="110"/>
      <c r="B292" s="110"/>
    </row>
    <row r="293" spans="1:2" s="7" customFormat="1" x14ac:dyDescent="0.2">
      <c r="A293" s="110"/>
      <c r="B293" s="110"/>
    </row>
    <row r="294" spans="1:2" s="7" customFormat="1" x14ac:dyDescent="0.2">
      <c r="A294" s="110"/>
      <c r="B294" s="110"/>
    </row>
    <row r="295" spans="1:2" s="7" customFormat="1" x14ac:dyDescent="0.2">
      <c r="A295" s="110"/>
      <c r="B295" s="110"/>
    </row>
    <row r="296" spans="1:2" s="7" customFormat="1" x14ac:dyDescent="0.2">
      <c r="A296" s="110"/>
      <c r="B296" s="110"/>
    </row>
    <row r="297" spans="1:2" s="7" customFormat="1" x14ac:dyDescent="0.2">
      <c r="A297" s="110"/>
      <c r="B297" s="110"/>
    </row>
    <row r="298" spans="1:2" s="7" customFormat="1" x14ac:dyDescent="0.2">
      <c r="A298" s="110"/>
      <c r="B298" s="110"/>
    </row>
    <row r="299" spans="1:2" s="7" customFormat="1" x14ac:dyDescent="0.2">
      <c r="A299" s="110"/>
      <c r="B299" s="110"/>
    </row>
    <row r="300" spans="1:2" s="7" customFormat="1" x14ac:dyDescent="0.2">
      <c r="A300" s="110"/>
      <c r="B300" s="110"/>
    </row>
    <row r="301" spans="1:2" s="7" customFormat="1" x14ac:dyDescent="0.2">
      <c r="A301" s="110"/>
      <c r="B301" s="110"/>
    </row>
    <row r="302" spans="1:2" s="7" customFormat="1" x14ac:dyDescent="0.2">
      <c r="A302" s="110"/>
      <c r="B302" s="110"/>
    </row>
    <row r="303" spans="1:2" s="7" customFormat="1" x14ac:dyDescent="0.2">
      <c r="A303" s="110"/>
      <c r="B303" s="110"/>
    </row>
    <row r="304" spans="1:2" s="7" customFormat="1" x14ac:dyDescent="0.2">
      <c r="A304" s="110"/>
      <c r="B304" s="110"/>
    </row>
    <row r="305" spans="1:2" s="7" customFormat="1" x14ac:dyDescent="0.2">
      <c r="A305" s="110"/>
      <c r="B305" s="110"/>
    </row>
    <row r="306" spans="1:2" s="7" customFormat="1" x14ac:dyDescent="0.2">
      <c r="A306" s="110"/>
      <c r="B306" s="110"/>
    </row>
    <row r="307" spans="1:2" s="7" customFormat="1" x14ac:dyDescent="0.2">
      <c r="A307" s="110"/>
      <c r="B307" s="110"/>
    </row>
    <row r="308" spans="1:2" s="7" customFormat="1" x14ac:dyDescent="0.2">
      <c r="A308" s="110"/>
      <c r="B308" s="110"/>
    </row>
    <row r="309" spans="1:2" s="7" customFormat="1" x14ac:dyDescent="0.2">
      <c r="A309" s="110"/>
      <c r="B309" s="110"/>
    </row>
    <row r="310" spans="1:2" s="7" customFormat="1" x14ac:dyDescent="0.2">
      <c r="A310" s="110"/>
      <c r="B310" s="110"/>
    </row>
    <row r="311" spans="1:2" x14ac:dyDescent="0.2">
      <c r="A311" s="113"/>
      <c r="B311" s="113"/>
    </row>
    <row r="312" spans="1:2" x14ac:dyDescent="0.2">
      <c r="A312" s="113"/>
      <c r="B312" s="113"/>
    </row>
    <row r="313" spans="1:2" x14ac:dyDescent="0.2">
      <c r="A313" s="113"/>
      <c r="B313" s="113"/>
    </row>
    <row r="314" spans="1:2" x14ac:dyDescent="0.2">
      <c r="A314" s="113"/>
      <c r="B314" s="113"/>
    </row>
    <row r="315" spans="1:2" x14ac:dyDescent="0.2">
      <c r="A315" s="113"/>
      <c r="B315" s="113"/>
    </row>
    <row r="316" spans="1:2" x14ac:dyDescent="0.2">
      <c r="A316" s="113"/>
      <c r="B316" s="113"/>
    </row>
    <row r="317" spans="1:2" x14ac:dyDescent="0.2">
      <c r="A317" s="113"/>
      <c r="B317" s="113"/>
    </row>
    <row r="318" spans="1:2" x14ac:dyDescent="0.2">
      <c r="A318" s="113"/>
      <c r="B318" s="113"/>
    </row>
    <row r="319" spans="1:2" x14ac:dyDescent="0.2">
      <c r="A319" s="113"/>
      <c r="B319" s="113"/>
    </row>
    <row r="320" spans="1:2" x14ac:dyDescent="0.2">
      <c r="A320" s="113"/>
      <c r="B320" s="113"/>
    </row>
    <row r="321" spans="1:2" x14ac:dyDescent="0.2">
      <c r="A321" s="113"/>
      <c r="B321" s="113"/>
    </row>
    <row r="322" spans="1:2" x14ac:dyDescent="0.2">
      <c r="A322" s="113"/>
      <c r="B322" s="113"/>
    </row>
    <row r="323" spans="1:2" x14ac:dyDescent="0.2">
      <c r="A323" s="113"/>
      <c r="B323" s="113"/>
    </row>
    <row r="324" spans="1:2" x14ac:dyDescent="0.2">
      <c r="A324" s="113"/>
      <c r="B324" s="113"/>
    </row>
    <row r="325" spans="1:2" x14ac:dyDescent="0.2">
      <c r="A325" s="113"/>
      <c r="B325" s="113"/>
    </row>
    <row r="326" spans="1:2" x14ac:dyDescent="0.2">
      <c r="A326" s="113"/>
      <c r="B326" s="113"/>
    </row>
    <row r="327" spans="1:2" x14ac:dyDescent="0.2">
      <c r="A327" s="113"/>
      <c r="B327" s="113"/>
    </row>
    <row r="328" spans="1:2" x14ac:dyDescent="0.2">
      <c r="A328" s="113"/>
      <c r="B328" s="113"/>
    </row>
    <row r="329" spans="1:2" x14ac:dyDescent="0.2">
      <c r="A329" s="113"/>
      <c r="B329" s="113"/>
    </row>
    <row r="330" spans="1:2" x14ac:dyDescent="0.2">
      <c r="A330" s="113"/>
      <c r="B330" s="113"/>
    </row>
    <row r="331" spans="1:2" x14ac:dyDescent="0.2">
      <c r="A331" s="113"/>
      <c r="B331" s="113"/>
    </row>
    <row r="332" spans="1:2" x14ac:dyDescent="0.2">
      <c r="A332" s="113"/>
      <c r="B332" s="113"/>
    </row>
    <row r="333" spans="1:2" x14ac:dyDescent="0.2">
      <c r="A333" s="113"/>
      <c r="B333" s="113"/>
    </row>
    <row r="334" spans="1:2" x14ac:dyDescent="0.2">
      <c r="A334" s="113"/>
      <c r="B334" s="113"/>
    </row>
    <row r="335" spans="1:2" x14ac:dyDescent="0.2">
      <c r="A335" s="113"/>
      <c r="B335" s="113"/>
    </row>
    <row r="336" spans="1:2" x14ac:dyDescent="0.2">
      <c r="A336" s="113"/>
      <c r="B336" s="113"/>
    </row>
    <row r="337" spans="1:2" x14ac:dyDescent="0.2">
      <c r="A337" s="113"/>
      <c r="B337" s="113"/>
    </row>
    <row r="338" spans="1:2" x14ac:dyDescent="0.2">
      <c r="A338" s="113"/>
      <c r="B338" s="113"/>
    </row>
    <row r="339" spans="1:2" x14ac:dyDescent="0.2">
      <c r="A339" s="113"/>
      <c r="B339" s="113"/>
    </row>
    <row r="340" spans="1:2" x14ac:dyDescent="0.2">
      <c r="A340" s="113"/>
      <c r="B340" s="113"/>
    </row>
    <row r="341" spans="1:2" x14ac:dyDescent="0.2">
      <c r="A341" s="113"/>
      <c r="B341" s="113"/>
    </row>
    <row r="342" spans="1:2" x14ac:dyDescent="0.2">
      <c r="A342" s="113"/>
      <c r="B342" s="113"/>
    </row>
    <row r="343" spans="1:2" x14ac:dyDescent="0.2">
      <c r="A343" s="113"/>
      <c r="B343" s="113"/>
    </row>
    <row r="344" spans="1:2" x14ac:dyDescent="0.2">
      <c r="A344" s="113"/>
      <c r="B344" s="113"/>
    </row>
    <row r="345" spans="1:2" x14ac:dyDescent="0.2">
      <c r="A345" s="113"/>
      <c r="B345" s="113"/>
    </row>
    <row r="346" spans="1:2" x14ac:dyDescent="0.2">
      <c r="A346" s="113"/>
      <c r="B346" s="113"/>
    </row>
    <row r="347" spans="1:2" x14ac:dyDescent="0.2">
      <c r="A347" s="113"/>
      <c r="B347" s="113"/>
    </row>
    <row r="348" spans="1:2" x14ac:dyDescent="0.2">
      <c r="A348" s="113"/>
      <c r="B348" s="113"/>
    </row>
    <row r="349" spans="1:2" x14ac:dyDescent="0.2">
      <c r="A349" s="113"/>
      <c r="B349" s="113"/>
    </row>
    <row r="350" spans="1:2" x14ac:dyDescent="0.2">
      <c r="A350" s="113"/>
      <c r="B350" s="113"/>
    </row>
    <row r="351" spans="1:2" x14ac:dyDescent="0.2">
      <c r="A351" s="113"/>
      <c r="B351" s="113"/>
    </row>
    <row r="352" spans="1:2" x14ac:dyDescent="0.2">
      <c r="A352" s="113"/>
      <c r="B352" s="113"/>
    </row>
    <row r="353" spans="1:2" x14ac:dyDescent="0.2">
      <c r="A353" s="113"/>
      <c r="B353" s="113"/>
    </row>
    <row r="354" spans="1:2" x14ac:dyDescent="0.2">
      <c r="A354" s="113"/>
      <c r="B354" s="113"/>
    </row>
    <row r="355" spans="1:2" x14ac:dyDescent="0.2">
      <c r="A355" s="113"/>
      <c r="B355" s="113"/>
    </row>
    <row r="356" spans="1:2" x14ac:dyDescent="0.2">
      <c r="A356" s="113"/>
      <c r="B356" s="113"/>
    </row>
    <row r="357" spans="1:2" x14ac:dyDescent="0.2">
      <c r="A357" s="113"/>
      <c r="B357" s="113"/>
    </row>
    <row r="358" spans="1:2" x14ac:dyDescent="0.2">
      <c r="A358" s="113"/>
      <c r="B358" s="113"/>
    </row>
    <row r="359" spans="1:2" x14ac:dyDescent="0.2">
      <c r="A359" s="113"/>
      <c r="B359" s="113"/>
    </row>
    <row r="360" spans="1:2" x14ac:dyDescent="0.2">
      <c r="A360" s="113"/>
      <c r="B360" s="113"/>
    </row>
    <row r="361" spans="1:2" x14ac:dyDescent="0.2">
      <c r="A361" s="113"/>
      <c r="B361" s="113"/>
    </row>
    <row r="362" spans="1:2" x14ac:dyDescent="0.2">
      <c r="A362" s="113"/>
      <c r="B362" s="113"/>
    </row>
    <row r="363" spans="1:2" x14ac:dyDescent="0.2">
      <c r="A363" s="113"/>
      <c r="B363" s="113"/>
    </row>
    <row r="364" spans="1:2" x14ac:dyDescent="0.2">
      <c r="A364" s="113"/>
      <c r="B364" s="113"/>
    </row>
    <row r="365" spans="1:2" x14ac:dyDescent="0.2">
      <c r="A365" s="113"/>
      <c r="B365" s="113"/>
    </row>
    <row r="366" spans="1:2" x14ac:dyDescent="0.2">
      <c r="A366" s="113"/>
      <c r="B366" s="113"/>
    </row>
    <row r="367" spans="1:2" x14ac:dyDescent="0.2">
      <c r="A367" s="113"/>
      <c r="B367" s="113"/>
    </row>
    <row r="368" spans="1:2" x14ac:dyDescent="0.2">
      <c r="A368" s="113"/>
      <c r="B368" s="113"/>
    </row>
    <row r="369" spans="1:2" x14ac:dyDescent="0.2">
      <c r="A369" s="113"/>
      <c r="B369" s="113"/>
    </row>
    <row r="370" spans="1:2" x14ac:dyDescent="0.2">
      <c r="A370" s="113"/>
      <c r="B370" s="113"/>
    </row>
    <row r="371" spans="1:2" x14ac:dyDescent="0.2">
      <c r="A371" s="113"/>
      <c r="B371" s="113"/>
    </row>
    <row r="372" spans="1:2" x14ac:dyDescent="0.2">
      <c r="A372" s="113"/>
      <c r="B372" s="113"/>
    </row>
    <row r="373" spans="1:2" x14ac:dyDescent="0.2">
      <c r="A373" s="113"/>
      <c r="B373" s="113"/>
    </row>
    <row r="374" spans="1:2" x14ac:dyDescent="0.2">
      <c r="A374" s="113"/>
      <c r="B374" s="113"/>
    </row>
    <row r="375" spans="1:2" x14ac:dyDescent="0.2">
      <c r="A375" s="113"/>
      <c r="B375" s="113"/>
    </row>
    <row r="376" spans="1:2" x14ac:dyDescent="0.2">
      <c r="A376" s="113"/>
      <c r="B376" s="113"/>
    </row>
  </sheetData>
  <mergeCells count="161">
    <mergeCell ref="B93:C93"/>
    <mergeCell ref="A94:K94"/>
    <mergeCell ref="I99:K99"/>
    <mergeCell ref="A101:C101"/>
    <mergeCell ref="I109:J109"/>
    <mergeCell ref="FH90:FI90"/>
    <mergeCell ref="FJ90:FK90"/>
    <mergeCell ref="FL90:FM90"/>
    <mergeCell ref="FN90:FO90"/>
    <mergeCell ref="DT90:DU90"/>
    <mergeCell ref="DV90:DW90"/>
    <mergeCell ref="CZ90:DA90"/>
    <mergeCell ref="DB90:DC90"/>
    <mergeCell ref="DD90:DE90"/>
    <mergeCell ref="DF90:DG90"/>
    <mergeCell ref="DH90:DI90"/>
    <mergeCell ref="DJ90:DK90"/>
    <mergeCell ref="CN90:CO90"/>
    <mergeCell ref="CP90:CQ90"/>
    <mergeCell ref="CR90:CS90"/>
    <mergeCell ref="CT90:CU90"/>
    <mergeCell ref="CV90:CW90"/>
    <mergeCell ref="CX90:CY90"/>
    <mergeCell ref="CB90:CC90"/>
    <mergeCell ref="FP90:FQ90"/>
    <mergeCell ref="B91:B92"/>
    <mergeCell ref="EV90:EW90"/>
    <mergeCell ref="EX90:EY90"/>
    <mergeCell ref="EZ90:FA90"/>
    <mergeCell ref="FB90:FC90"/>
    <mergeCell ref="FD90:FE90"/>
    <mergeCell ref="FF90:FG90"/>
    <mergeCell ref="EJ90:EK90"/>
    <mergeCell ref="EL90:EM90"/>
    <mergeCell ref="EN90:EO90"/>
    <mergeCell ref="EP90:EQ90"/>
    <mergeCell ref="ER90:ES90"/>
    <mergeCell ref="ET90:EU90"/>
    <mergeCell ref="DX90:DY90"/>
    <mergeCell ref="DZ90:EA90"/>
    <mergeCell ref="EB90:EC90"/>
    <mergeCell ref="ED90:EE90"/>
    <mergeCell ref="EF90:EG90"/>
    <mergeCell ref="EH90:EI90"/>
    <mergeCell ref="DL90:DM90"/>
    <mergeCell ref="DN90:DO90"/>
    <mergeCell ref="DP90:DQ90"/>
    <mergeCell ref="DR90:DS90"/>
    <mergeCell ref="CD90:CE90"/>
    <mergeCell ref="CF90:CG90"/>
    <mergeCell ref="CH90:CI90"/>
    <mergeCell ref="CJ90:CK90"/>
    <mergeCell ref="CL90:CM90"/>
    <mergeCell ref="BP90:BQ90"/>
    <mergeCell ref="BR90:BS90"/>
    <mergeCell ref="BT90:BU90"/>
    <mergeCell ref="BV90:BW90"/>
    <mergeCell ref="BX90:BY90"/>
    <mergeCell ref="BZ90:CA90"/>
    <mergeCell ref="BD90:BE90"/>
    <mergeCell ref="BF90:BG90"/>
    <mergeCell ref="BH90:BI90"/>
    <mergeCell ref="BJ90:BK90"/>
    <mergeCell ref="BL90:BM90"/>
    <mergeCell ref="BN90:BO90"/>
    <mergeCell ref="AR90:AS90"/>
    <mergeCell ref="AT90:AU90"/>
    <mergeCell ref="AV90:AW90"/>
    <mergeCell ref="AX90:AY90"/>
    <mergeCell ref="AZ90:BA90"/>
    <mergeCell ref="BB90:BC90"/>
    <mergeCell ref="AF90:AG90"/>
    <mergeCell ref="AH90:AI90"/>
    <mergeCell ref="AJ90:AK90"/>
    <mergeCell ref="AL90:AM90"/>
    <mergeCell ref="AN90:AO90"/>
    <mergeCell ref="AP90:AQ90"/>
    <mergeCell ref="R90:S90"/>
    <mergeCell ref="T90:U90"/>
    <mergeCell ref="X90:Y90"/>
    <mergeCell ref="Z90:AA90"/>
    <mergeCell ref="AB90:AC90"/>
    <mergeCell ref="AD90:AE90"/>
    <mergeCell ref="B76:C76"/>
    <mergeCell ref="B79:C79"/>
    <mergeCell ref="B80:C80"/>
    <mergeCell ref="B83:C83"/>
    <mergeCell ref="B89:B90"/>
    <mergeCell ref="P90:Q90"/>
    <mergeCell ref="B69:C69"/>
    <mergeCell ref="B70:C70"/>
    <mergeCell ref="B71:C71"/>
    <mergeCell ref="B72:C72"/>
    <mergeCell ref="B73:C73"/>
    <mergeCell ref="B75:C75"/>
    <mergeCell ref="B61:C61"/>
    <mergeCell ref="B62:C62"/>
    <mergeCell ref="B63:C63"/>
    <mergeCell ref="B64:C64"/>
    <mergeCell ref="B65:C65"/>
    <mergeCell ref="B66:C66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L43:M43"/>
    <mergeCell ref="B44:C44"/>
    <mergeCell ref="B45:C45"/>
    <mergeCell ref="B46:C46"/>
    <mergeCell ref="B47:C47"/>
    <mergeCell ref="B48:C48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A10:A11"/>
    <mergeCell ref="B10:C11"/>
    <mergeCell ref="D10:D11"/>
    <mergeCell ref="E10:K10"/>
    <mergeCell ref="B12:C12"/>
    <mergeCell ref="B13:C13"/>
    <mergeCell ref="H2:K2"/>
    <mergeCell ref="H3:K3"/>
    <mergeCell ref="H4:K4"/>
    <mergeCell ref="A7:K7"/>
    <mergeCell ref="A8:K8"/>
    <mergeCell ref="A9:B9"/>
  </mergeCells>
  <conditionalFormatting sqref="H22:K22 I21:K21">
    <cfRule type="expression" dxfId="33" priority="17">
      <formula>ROUND(H21,0)-H21&lt;&gt;0</formula>
    </cfRule>
  </conditionalFormatting>
  <conditionalFormatting sqref="H21">
    <cfRule type="expression" dxfId="32" priority="16">
      <formula>ROUND(H21,0)-H21&lt;&gt;0</formula>
    </cfRule>
  </conditionalFormatting>
  <conditionalFormatting sqref="H15:K19">
    <cfRule type="expression" dxfId="31" priority="15">
      <formula>ROUND(H15,0)-H15&lt;&gt;0</formula>
    </cfRule>
  </conditionalFormatting>
  <conditionalFormatting sqref="J70:J71 J77:K78">
    <cfRule type="expression" dxfId="30" priority="14">
      <formula>ROUND(J70,0)-J70&lt;&gt;0</formula>
    </cfRule>
  </conditionalFormatting>
  <conditionalFormatting sqref="K79">
    <cfRule type="expression" dxfId="29" priority="13">
      <formula>ROUND(K79,0)-K79&lt;&gt;0</formula>
    </cfRule>
  </conditionalFormatting>
  <conditionalFormatting sqref="J79">
    <cfRule type="expression" dxfId="28" priority="12">
      <formula>ROUND(J79,0)-J79&lt;&gt;0</formula>
    </cfRule>
  </conditionalFormatting>
  <conditionalFormatting sqref="J69">
    <cfRule type="expression" dxfId="27" priority="11">
      <formula>ROUND(J69,0)-J69&lt;&gt;0</formula>
    </cfRule>
  </conditionalFormatting>
  <conditionalFormatting sqref="J67:K68">
    <cfRule type="expression" dxfId="26" priority="10">
      <formula>ROUND(J67,0)-J67&lt;&gt;0</formula>
    </cfRule>
  </conditionalFormatting>
  <conditionalFormatting sqref="H24">
    <cfRule type="expression" dxfId="25" priority="9">
      <formula>ROUND(H24,0)-H24&lt;&gt;0</formula>
    </cfRule>
  </conditionalFormatting>
  <conditionalFormatting sqref="H25">
    <cfRule type="expression" dxfId="24" priority="8">
      <formula>ROUND(H25,0)-H25&lt;&gt;0</formula>
    </cfRule>
  </conditionalFormatting>
  <conditionalFormatting sqref="H37:I37 H33:I34 H28:J32">
    <cfRule type="expression" dxfId="23" priority="7">
      <formula>ROUND(H28,0)-H28&lt;&gt;0</formula>
    </cfRule>
  </conditionalFormatting>
  <conditionalFormatting sqref="H36:I36">
    <cfRule type="expression" dxfId="22" priority="6">
      <formula>ROUND(H36,0)-H36&lt;&gt;0</formula>
    </cfRule>
  </conditionalFormatting>
  <conditionalFormatting sqref="J34 J36">
    <cfRule type="expression" dxfId="21" priority="5">
      <formula>ROUND(J34,0)-J34&lt;&gt;0</formula>
    </cfRule>
  </conditionalFormatting>
  <conditionalFormatting sqref="H35:I35">
    <cfRule type="expression" dxfId="20" priority="4">
      <formula>ROUND(H35,0)-H35&lt;&gt;0</formula>
    </cfRule>
  </conditionalFormatting>
  <conditionalFormatting sqref="J35">
    <cfRule type="expression" dxfId="19" priority="3">
      <formula>ROUND(J35,0)-J35&lt;&gt;0</formula>
    </cfRule>
  </conditionalFormatting>
  <conditionalFormatting sqref="J33">
    <cfRule type="expression" dxfId="18" priority="2">
      <formula>ROUND(J33,0)-J33&lt;&gt;0</formula>
    </cfRule>
  </conditionalFormatting>
  <conditionalFormatting sqref="J37">
    <cfRule type="expression" dxfId="17" priority="1">
      <formula>ROUND(J37,0)-J37&lt;&gt;0</formula>
    </cfRule>
  </conditionalFormatting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AE11B-4BF4-42DC-87F3-ABC27D79F29F}">
  <sheetPr>
    <pageSetUpPr fitToPage="1"/>
  </sheetPr>
  <dimension ref="A1:ET377"/>
  <sheetViews>
    <sheetView tabSelected="1" zoomScale="40" zoomScaleNormal="40" zoomScaleSheetLayoutView="50" workbookViewId="0">
      <selection activeCell="G23" sqref="G23"/>
    </sheetView>
  </sheetViews>
  <sheetFormatPr defaultColWidth="9.140625" defaultRowHeight="12.75" x14ac:dyDescent="0.2"/>
  <cols>
    <col min="1" max="1" width="21.28515625" style="2" customWidth="1"/>
    <col min="2" max="2" width="48.85546875" style="2" customWidth="1"/>
    <col min="3" max="3" width="96.140625" style="2" customWidth="1"/>
    <col min="4" max="4" width="17.28515625" style="2" customWidth="1"/>
    <col min="5" max="5" width="50.5703125" style="2" customWidth="1"/>
    <col min="6" max="6" width="32.5703125" style="2" customWidth="1"/>
    <col min="7" max="7" width="52.42578125" style="2" customWidth="1"/>
    <col min="8" max="8" width="43.7109375" style="2" customWidth="1"/>
    <col min="9" max="9" width="37.42578125" style="2" customWidth="1"/>
    <col min="10" max="10" width="45.5703125" style="2" customWidth="1"/>
    <col min="11" max="11" width="48.28515625" style="2" customWidth="1"/>
    <col min="12" max="16384" width="9.140625" style="2"/>
  </cols>
  <sheetData>
    <row r="1" spans="1:11" ht="23.2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3.25" x14ac:dyDescent="0.35">
      <c r="A2" s="1"/>
      <c r="B2" s="1"/>
      <c r="C2" s="1"/>
      <c r="D2" s="1"/>
      <c r="E2" s="1"/>
      <c r="F2" s="1"/>
      <c r="G2" s="1"/>
      <c r="H2" s="123" t="s">
        <v>0</v>
      </c>
      <c r="I2" s="123"/>
      <c r="J2" s="123"/>
      <c r="K2" s="123"/>
    </row>
    <row r="3" spans="1:11" ht="23.25" x14ac:dyDescent="0.35">
      <c r="A3" s="1"/>
      <c r="B3" s="1"/>
      <c r="C3" s="1"/>
      <c r="D3" s="1"/>
      <c r="E3" s="1"/>
      <c r="F3" s="1"/>
      <c r="G3" s="1"/>
      <c r="H3" s="123" t="s">
        <v>1</v>
      </c>
      <c r="I3" s="123"/>
      <c r="J3" s="123"/>
      <c r="K3" s="123"/>
    </row>
    <row r="4" spans="1:11" ht="23.25" x14ac:dyDescent="0.35">
      <c r="A4" s="1"/>
      <c r="B4" s="1"/>
      <c r="C4" s="1"/>
      <c r="D4" s="1"/>
      <c r="E4" s="1"/>
      <c r="F4" s="1"/>
      <c r="G4" s="1"/>
      <c r="H4" s="123" t="s">
        <v>2</v>
      </c>
      <c r="I4" s="123"/>
      <c r="J4" s="123"/>
      <c r="K4" s="123"/>
    </row>
    <row r="5" spans="1:11" ht="23.25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24" customHeight="1" x14ac:dyDescent="0.45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53.25" x14ac:dyDescent="0.75">
      <c r="A7" s="124" t="s">
        <v>192</v>
      </c>
      <c r="B7" s="124"/>
      <c r="C7" s="124"/>
      <c r="D7" s="124"/>
      <c r="E7" s="125"/>
      <c r="F7" s="125"/>
      <c r="G7" s="125"/>
      <c r="H7" s="125"/>
      <c r="I7" s="125"/>
      <c r="J7" s="125"/>
      <c r="K7" s="125"/>
    </row>
    <row r="8" spans="1:11" ht="51.75" x14ac:dyDescent="0.65">
      <c r="A8" s="124" t="s">
        <v>4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</row>
    <row r="9" spans="1:11" ht="37.5" customHeight="1" x14ac:dyDescent="0.45">
      <c r="A9" s="126" t="s">
        <v>5</v>
      </c>
      <c r="B9" s="126"/>
      <c r="C9" s="4"/>
      <c r="D9" s="4"/>
      <c r="E9" s="5"/>
      <c r="F9" s="5"/>
      <c r="G9" s="5"/>
      <c r="H9" s="5"/>
      <c r="I9" s="5"/>
      <c r="J9" s="5"/>
      <c r="K9" s="6">
        <v>45716</v>
      </c>
    </row>
    <row r="10" spans="1:11" s="7" customFormat="1" ht="32.25" customHeight="1" x14ac:dyDescent="0.2">
      <c r="A10" s="135" t="s">
        <v>6</v>
      </c>
      <c r="B10" s="137" t="s">
        <v>7</v>
      </c>
      <c r="C10" s="138"/>
      <c r="D10" s="141" t="s">
        <v>8</v>
      </c>
      <c r="E10" s="116" t="s">
        <v>9</v>
      </c>
      <c r="F10" s="117"/>
      <c r="G10" s="117"/>
      <c r="H10" s="117"/>
      <c r="I10" s="117"/>
      <c r="J10" s="118"/>
      <c r="K10" s="119"/>
    </row>
    <row r="11" spans="1:11" s="7" customFormat="1" ht="114.75" customHeight="1" x14ac:dyDescent="0.2">
      <c r="A11" s="136"/>
      <c r="B11" s="139"/>
      <c r="C11" s="140"/>
      <c r="D11" s="142"/>
      <c r="E11" s="8" t="s">
        <v>10</v>
      </c>
      <c r="F11" s="8" t="s">
        <v>11</v>
      </c>
      <c r="G11" s="9" t="s">
        <v>12</v>
      </c>
      <c r="H11" s="9" t="s">
        <v>13</v>
      </c>
      <c r="I11" s="9" t="s">
        <v>14</v>
      </c>
      <c r="J11" s="9" t="s">
        <v>15</v>
      </c>
      <c r="K11" s="9" t="s">
        <v>16</v>
      </c>
    </row>
    <row r="12" spans="1:11" s="7" customFormat="1" ht="25.5" hidden="1" customHeight="1" x14ac:dyDescent="0.4">
      <c r="A12" s="11">
        <v>1</v>
      </c>
      <c r="B12" s="120">
        <v>2</v>
      </c>
      <c r="C12" s="120"/>
      <c r="D12" s="12">
        <v>3</v>
      </c>
      <c r="E12" s="13">
        <v>4</v>
      </c>
      <c r="F12" s="13">
        <v>5</v>
      </c>
      <c r="G12" s="12">
        <v>6</v>
      </c>
      <c r="H12" s="12">
        <v>7</v>
      </c>
      <c r="I12" s="12">
        <v>8</v>
      </c>
      <c r="J12" s="12">
        <v>9</v>
      </c>
      <c r="K12" s="12">
        <v>10</v>
      </c>
    </row>
    <row r="13" spans="1:11" s="19" customFormat="1" ht="62.25" customHeight="1" x14ac:dyDescent="0.2">
      <c r="A13" s="15">
        <v>1</v>
      </c>
      <c r="B13" s="121" t="s">
        <v>193</v>
      </c>
      <c r="C13" s="122"/>
      <c r="D13" s="16" t="s">
        <v>18</v>
      </c>
      <c r="E13" s="17">
        <v>162095784</v>
      </c>
      <c r="F13" s="17"/>
      <c r="G13" s="17">
        <v>162095784</v>
      </c>
      <c r="H13" s="17">
        <v>135430722</v>
      </c>
      <c r="I13" s="17">
        <v>4390951</v>
      </c>
      <c r="J13" s="17">
        <v>22274111</v>
      </c>
      <c r="K13" s="17"/>
    </row>
    <row r="14" spans="1:11" s="19" customFormat="1" ht="65.25" customHeight="1" x14ac:dyDescent="0.2">
      <c r="A14" s="20" t="s">
        <v>19</v>
      </c>
      <c r="B14" s="127" t="s">
        <v>194</v>
      </c>
      <c r="C14" s="128"/>
      <c r="D14" s="21" t="s">
        <v>18</v>
      </c>
      <c r="E14" s="22">
        <v>115477992</v>
      </c>
      <c r="F14" s="22"/>
      <c r="G14" s="22">
        <v>115477992</v>
      </c>
      <c r="H14" s="22">
        <v>101405899</v>
      </c>
      <c r="I14" s="22">
        <v>4390951</v>
      </c>
      <c r="J14" s="22">
        <v>9681142</v>
      </c>
      <c r="K14" s="22"/>
    </row>
    <row r="15" spans="1:11" s="19" customFormat="1" ht="63.75" customHeight="1" x14ac:dyDescent="0.2">
      <c r="A15" s="23" t="s">
        <v>21</v>
      </c>
      <c r="B15" s="129" t="s">
        <v>195</v>
      </c>
      <c r="C15" s="130"/>
      <c r="D15" s="24" t="s">
        <v>18</v>
      </c>
      <c r="E15" s="25">
        <v>11757577</v>
      </c>
      <c r="F15" s="25"/>
      <c r="G15" s="25">
        <v>11757577</v>
      </c>
      <c r="H15" s="25">
        <v>10158336</v>
      </c>
      <c r="I15" s="25"/>
      <c r="J15" s="25">
        <v>1599241</v>
      </c>
      <c r="K15" s="25"/>
    </row>
    <row r="16" spans="1:11" s="19" customFormat="1" ht="61.5" customHeight="1" x14ac:dyDescent="0.2">
      <c r="A16" s="23" t="s">
        <v>23</v>
      </c>
      <c r="B16" s="129" t="s">
        <v>196</v>
      </c>
      <c r="C16" s="130"/>
      <c r="D16" s="24" t="s">
        <v>18</v>
      </c>
      <c r="E16" s="25">
        <v>73281456</v>
      </c>
      <c r="F16" s="25"/>
      <c r="G16" s="25">
        <v>73281456</v>
      </c>
      <c r="H16" s="25">
        <v>66470651</v>
      </c>
      <c r="I16" s="25">
        <v>4390951</v>
      </c>
      <c r="J16" s="25">
        <v>2419854</v>
      </c>
      <c r="K16" s="25"/>
    </row>
    <row r="17" spans="1:11" s="19" customFormat="1" ht="59.25" customHeight="1" x14ac:dyDescent="0.2">
      <c r="A17" s="23" t="s">
        <v>25</v>
      </c>
      <c r="B17" s="131" t="s">
        <v>197</v>
      </c>
      <c r="C17" s="132"/>
      <c r="D17" s="24" t="s">
        <v>18</v>
      </c>
      <c r="E17" s="25">
        <v>14037654</v>
      </c>
      <c r="F17" s="25"/>
      <c r="G17" s="25">
        <v>14037654</v>
      </c>
      <c r="H17" s="25">
        <v>14037654</v>
      </c>
      <c r="I17" s="25"/>
      <c r="J17" s="25"/>
      <c r="K17" s="25"/>
    </row>
    <row r="18" spans="1:11" s="19" customFormat="1" ht="59.25" customHeight="1" x14ac:dyDescent="0.2">
      <c r="A18" s="23" t="s">
        <v>27</v>
      </c>
      <c r="B18" s="129" t="s">
        <v>198</v>
      </c>
      <c r="C18" s="130"/>
      <c r="D18" s="24" t="s">
        <v>18</v>
      </c>
      <c r="E18" s="25">
        <v>15981725</v>
      </c>
      <c r="F18" s="25"/>
      <c r="G18" s="25">
        <v>15981725</v>
      </c>
      <c r="H18" s="25">
        <v>10319678</v>
      </c>
      <c r="I18" s="25"/>
      <c r="J18" s="25">
        <v>5662047</v>
      </c>
      <c r="K18" s="25"/>
    </row>
    <row r="19" spans="1:11" s="19" customFormat="1" ht="85.5" customHeight="1" x14ac:dyDescent="0.2">
      <c r="A19" s="23" t="s">
        <v>29</v>
      </c>
      <c r="B19" s="133" t="s">
        <v>199</v>
      </c>
      <c r="C19" s="134"/>
      <c r="D19" s="24" t="s">
        <v>18</v>
      </c>
      <c r="E19" s="25">
        <v>419580</v>
      </c>
      <c r="F19" s="25"/>
      <c r="G19" s="25">
        <v>419580</v>
      </c>
      <c r="H19" s="25">
        <v>419580</v>
      </c>
      <c r="I19" s="25"/>
      <c r="J19" s="25"/>
      <c r="K19" s="25"/>
    </row>
    <row r="20" spans="1:11" s="19" customFormat="1" ht="62.25" customHeight="1" x14ac:dyDescent="0.2">
      <c r="A20" s="20" t="s">
        <v>31</v>
      </c>
      <c r="B20" s="127" t="s">
        <v>200</v>
      </c>
      <c r="C20" s="128"/>
      <c r="D20" s="21" t="s">
        <v>18</v>
      </c>
      <c r="E20" s="28">
        <v>13742743</v>
      </c>
      <c r="F20" s="28"/>
      <c r="G20" s="22">
        <v>13742743</v>
      </c>
      <c r="H20" s="22">
        <v>13742743</v>
      </c>
      <c r="I20" s="22"/>
      <c r="J20" s="22"/>
      <c r="K20" s="22"/>
    </row>
    <row r="21" spans="1:11" s="19" customFormat="1" ht="56.25" customHeight="1" x14ac:dyDescent="0.2">
      <c r="A21" s="23" t="s">
        <v>33</v>
      </c>
      <c r="B21" s="129" t="s">
        <v>201</v>
      </c>
      <c r="C21" s="130"/>
      <c r="D21" s="24" t="s">
        <v>18</v>
      </c>
      <c r="E21" s="25">
        <v>13742743</v>
      </c>
      <c r="F21" s="25"/>
      <c r="G21" s="25">
        <v>13742743</v>
      </c>
      <c r="H21" s="25">
        <v>13742743</v>
      </c>
      <c r="I21" s="25"/>
      <c r="J21" s="25"/>
      <c r="K21" s="25"/>
    </row>
    <row r="22" spans="1:11" s="19" customFormat="1" ht="62.25" customHeight="1" x14ac:dyDescent="0.2">
      <c r="A22" s="23" t="s">
        <v>35</v>
      </c>
      <c r="B22" s="129" t="s">
        <v>202</v>
      </c>
      <c r="C22" s="130"/>
      <c r="D22" s="24" t="s">
        <v>18</v>
      </c>
      <c r="E22" s="25"/>
      <c r="F22" s="25"/>
      <c r="G22" s="25"/>
      <c r="H22" s="25"/>
      <c r="I22" s="25"/>
      <c r="J22" s="25"/>
      <c r="K22" s="25"/>
    </row>
    <row r="23" spans="1:11" s="19" customFormat="1" ht="78.75" customHeight="1" x14ac:dyDescent="0.2">
      <c r="A23" s="20" t="s">
        <v>37</v>
      </c>
      <c r="B23" s="127" t="s">
        <v>203</v>
      </c>
      <c r="C23" s="128"/>
      <c r="D23" s="21" t="s">
        <v>18</v>
      </c>
      <c r="E23" s="28">
        <v>7226203</v>
      </c>
      <c r="F23" s="28"/>
      <c r="G23" s="22">
        <v>7226203</v>
      </c>
      <c r="H23" s="22">
        <v>7226203</v>
      </c>
      <c r="I23" s="22"/>
      <c r="J23" s="22"/>
      <c r="K23" s="22"/>
    </row>
    <row r="24" spans="1:11" s="19" customFormat="1" ht="87.75" customHeight="1" x14ac:dyDescent="0.2">
      <c r="A24" s="23" t="s">
        <v>39</v>
      </c>
      <c r="B24" s="129" t="s">
        <v>204</v>
      </c>
      <c r="C24" s="130"/>
      <c r="D24" s="24" t="s">
        <v>18</v>
      </c>
      <c r="E24" s="25">
        <v>4271663</v>
      </c>
      <c r="F24" s="25"/>
      <c r="G24" s="25">
        <v>4271663</v>
      </c>
      <c r="H24" s="25">
        <v>4271663</v>
      </c>
      <c r="I24" s="25"/>
      <c r="J24" s="25"/>
      <c r="K24" s="25"/>
    </row>
    <row r="25" spans="1:11" s="19" customFormat="1" ht="59.25" customHeight="1" x14ac:dyDescent="0.2">
      <c r="A25" s="23" t="s">
        <v>41</v>
      </c>
      <c r="B25" s="129" t="s">
        <v>205</v>
      </c>
      <c r="C25" s="130"/>
      <c r="D25" s="24" t="s">
        <v>18</v>
      </c>
      <c r="E25" s="25">
        <v>2954540</v>
      </c>
      <c r="F25" s="25"/>
      <c r="G25" s="29">
        <v>2954540</v>
      </c>
      <c r="H25" s="25">
        <v>2954540</v>
      </c>
      <c r="I25" s="25"/>
      <c r="J25" s="25"/>
      <c r="K25" s="25"/>
    </row>
    <row r="26" spans="1:11" s="19" customFormat="1" ht="61.5" customHeight="1" x14ac:dyDescent="0.2">
      <c r="A26" s="23" t="s">
        <v>43</v>
      </c>
      <c r="B26" s="129" t="s">
        <v>206</v>
      </c>
      <c r="C26" s="130"/>
      <c r="D26" s="24" t="s">
        <v>18</v>
      </c>
      <c r="E26" s="25">
        <v>0</v>
      </c>
      <c r="F26" s="25"/>
      <c r="G26" s="29">
        <v>0</v>
      </c>
      <c r="H26" s="25"/>
      <c r="I26" s="25"/>
      <c r="J26" s="25"/>
      <c r="K26" s="25"/>
    </row>
    <row r="27" spans="1:11" s="19" customFormat="1" ht="65.25" customHeight="1" x14ac:dyDescent="0.2">
      <c r="A27" s="20" t="s">
        <v>45</v>
      </c>
      <c r="B27" s="127" t="s">
        <v>207</v>
      </c>
      <c r="C27" s="128"/>
      <c r="D27" s="21" t="s">
        <v>18</v>
      </c>
      <c r="E27" s="28">
        <v>25648846</v>
      </c>
      <c r="F27" s="28"/>
      <c r="G27" s="28">
        <v>25648846</v>
      </c>
      <c r="H27" s="28">
        <v>13055877</v>
      </c>
      <c r="I27" s="28"/>
      <c r="J27" s="28">
        <v>12592969</v>
      </c>
      <c r="K27" s="28"/>
    </row>
    <row r="28" spans="1:11" s="19" customFormat="1" ht="51.75" customHeight="1" x14ac:dyDescent="0.2">
      <c r="A28" s="23" t="s">
        <v>47</v>
      </c>
      <c r="B28" s="129" t="s">
        <v>208</v>
      </c>
      <c r="C28" s="130"/>
      <c r="D28" s="24" t="s">
        <v>18</v>
      </c>
      <c r="E28" s="25">
        <v>13499103</v>
      </c>
      <c r="F28" s="25"/>
      <c r="G28" s="25">
        <v>13499103</v>
      </c>
      <c r="H28" s="25"/>
      <c r="I28" s="25"/>
      <c r="J28" s="25">
        <v>13499103</v>
      </c>
      <c r="K28" s="25"/>
    </row>
    <row r="29" spans="1:11" s="19" customFormat="1" ht="59.25" customHeight="1" x14ac:dyDescent="0.2">
      <c r="A29" s="23" t="s">
        <v>49</v>
      </c>
      <c r="B29" s="131" t="s">
        <v>209</v>
      </c>
      <c r="C29" s="132"/>
      <c r="D29" s="24" t="s">
        <v>18</v>
      </c>
      <c r="E29" s="25">
        <v>80120</v>
      </c>
      <c r="F29" s="25"/>
      <c r="G29" s="25">
        <v>80120</v>
      </c>
      <c r="H29" s="25"/>
      <c r="I29" s="25"/>
      <c r="J29" s="25">
        <v>80120</v>
      </c>
      <c r="K29" s="25"/>
    </row>
    <row r="30" spans="1:11" s="19" customFormat="1" ht="59.25" customHeight="1" x14ac:dyDescent="0.2">
      <c r="A30" s="23" t="s">
        <v>51</v>
      </c>
      <c r="B30" s="131" t="s">
        <v>210</v>
      </c>
      <c r="C30" s="132"/>
      <c r="D30" s="24" t="s">
        <v>18</v>
      </c>
      <c r="E30" s="25">
        <v>998784</v>
      </c>
      <c r="F30" s="25"/>
      <c r="G30" s="25">
        <v>998784</v>
      </c>
      <c r="H30" s="25">
        <v>998784</v>
      </c>
      <c r="I30" s="25"/>
      <c r="J30" s="25"/>
      <c r="K30" s="25"/>
    </row>
    <row r="31" spans="1:11" s="19" customFormat="1" ht="72" customHeight="1" x14ac:dyDescent="0.2">
      <c r="A31" s="23" t="s">
        <v>53</v>
      </c>
      <c r="B31" s="131" t="s">
        <v>211</v>
      </c>
      <c r="C31" s="132"/>
      <c r="D31" s="24" t="s">
        <v>18</v>
      </c>
      <c r="E31" s="25">
        <v>574560</v>
      </c>
      <c r="F31" s="25"/>
      <c r="G31" s="25">
        <v>574560</v>
      </c>
      <c r="H31" s="25"/>
      <c r="I31" s="25"/>
      <c r="J31" s="25">
        <v>574560</v>
      </c>
      <c r="K31" s="25"/>
    </row>
    <row r="32" spans="1:11" s="19" customFormat="1" ht="51.75" customHeight="1" x14ac:dyDescent="0.2">
      <c r="A32" s="23" t="s">
        <v>55</v>
      </c>
      <c r="B32" s="129" t="s">
        <v>212</v>
      </c>
      <c r="C32" s="130"/>
      <c r="D32" s="24" t="s">
        <v>18</v>
      </c>
      <c r="E32" s="25">
        <v>12976575</v>
      </c>
      <c r="F32" s="25"/>
      <c r="G32" s="25">
        <v>12976575</v>
      </c>
      <c r="H32" s="25">
        <v>12057093</v>
      </c>
      <c r="I32" s="25"/>
      <c r="J32" s="25">
        <v>919482</v>
      </c>
      <c r="K32" s="25"/>
    </row>
    <row r="33" spans="1:11" s="19" customFormat="1" ht="45" customHeight="1" x14ac:dyDescent="0.2">
      <c r="A33" s="23" t="s">
        <v>57</v>
      </c>
      <c r="B33" s="129" t="s">
        <v>58</v>
      </c>
      <c r="C33" s="130"/>
      <c r="D33" s="24" t="s">
        <v>18</v>
      </c>
      <c r="E33" s="25">
        <v>0</v>
      </c>
      <c r="F33" s="25"/>
      <c r="G33" s="25">
        <v>0</v>
      </c>
      <c r="H33" s="30"/>
      <c r="I33" s="30"/>
      <c r="J33" s="31"/>
      <c r="K33" s="25"/>
    </row>
    <row r="34" spans="1:11" s="19" customFormat="1" ht="66" customHeight="1" x14ac:dyDescent="0.2">
      <c r="A34" s="23" t="s">
        <v>59</v>
      </c>
      <c r="B34" s="129" t="s">
        <v>213</v>
      </c>
      <c r="C34" s="130"/>
      <c r="D34" s="24" t="s">
        <v>18</v>
      </c>
      <c r="E34" s="25">
        <v>1235850</v>
      </c>
      <c r="F34" s="25"/>
      <c r="G34" s="25">
        <v>1235850</v>
      </c>
      <c r="H34" s="25"/>
      <c r="I34" s="25"/>
      <c r="J34" s="31">
        <v>1235850</v>
      </c>
      <c r="K34" s="25"/>
    </row>
    <row r="35" spans="1:11" s="19" customFormat="1" ht="66" customHeight="1" x14ac:dyDescent="0.2">
      <c r="A35" s="32" t="s">
        <v>61</v>
      </c>
      <c r="B35" s="129" t="s">
        <v>214</v>
      </c>
      <c r="C35" s="130"/>
      <c r="D35" s="33" t="s">
        <v>18</v>
      </c>
      <c r="E35" s="25">
        <v>920810</v>
      </c>
      <c r="F35" s="25"/>
      <c r="G35" s="25">
        <v>920810</v>
      </c>
      <c r="H35" s="25"/>
      <c r="I35" s="25"/>
      <c r="J35" s="31">
        <v>920810</v>
      </c>
      <c r="K35" s="25"/>
    </row>
    <row r="36" spans="1:11" s="19" customFormat="1" ht="66" customHeight="1" x14ac:dyDescent="0.2">
      <c r="A36" s="23" t="s">
        <v>63</v>
      </c>
      <c r="B36" s="129" t="s">
        <v>215</v>
      </c>
      <c r="C36" s="130"/>
      <c r="D36" s="24" t="s">
        <v>18</v>
      </c>
      <c r="E36" s="25">
        <v>2983816</v>
      </c>
      <c r="F36" s="25"/>
      <c r="G36" s="25">
        <v>2983816</v>
      </c>
      <c r="H36" s="25"/>
      <c r="I36" s="25"/>
      <c r="J36" s="31">
        <v>2983816</v>
      </c>
      <c r="K36" s="25"/>
    </row>
    <row r="37" spans="1:11" s="19" customFormat="1" ht="66" customHeight="1" x14ac:dyDescent="0.2">
      <c r="A37" s="23" t="s">
        <v>65</v>
      </c>
      <c r="B37" s="129" t="s">
        <v>66</v>
      </c>
      <c r="C37" s="130"/>
      <c r="D37" s="24" t="s">
        <v>18</v>
      </c>
      <c r="E37" s="25">
        <v>-7620772</v>
      </c>
      <c r="F37" s="25"/>
      <c r="G37" s="25">
        <v>-7620772</v>
      </c>
      <c r="H37" s="30"/>
      <c r="I37" s="30"/>
      <c r="J37" s="31">
        <v>-7620772</v>
      </c>
      <c r="K37" s="25"/>
    </row>
    <row r="38" spans="1:11" s="19" customFormat="1" ht="32.25" customHeight="1" x14ac:dyDescent="0.2">
      <c r="A38" s="15" t="s">
        <v>67</v>
      </c>
      <c r="B38" s="143" t="s">
        <v>68</v>
      </c>
      <c r="C38" s="144"/>
      <c r="D38" s="16" t="s">
        <v>18</v>
      </c>
      <c r="E38" s="34">
        <v>155714359.43099999</v>
      </c>
      <c r="F38" s="35">
        <v>0</v>
      </c>
      <c r="G38" s="35">
        <v>155714359.43099999</v>
      </c>
      <c r="H38" s="35">
        <v>2943193.8190000001</v>
      </c>
      <c r="I38" s="35">
        <v>60355.08</v>
      </c>
      <c r="J38" s="35">
        <v>50385009.375</v>
      </c>
      <c r="K38" s="35">
        <v>102325801.15699999</v>
      </c>
    </row>
    <row r="39" spans="1:11" s="19" customFormat="1" ht="32.25" customHeight="1" x14ac:dyDescent="0.2">
      <c r="A39" s="20" t="s">
        <v>69</v>
      </c>
      <c r="B39" s="145" t="s">
        <v>216</v>
      </c>
      <c r="C39" s="146"/>
      <c r="D39" s="37" t="s">
        <v>18</v>
      </c>
      <c r="E39" s="38">
        <v>143441219.26999998</v>
      </c>
      <c r="F39" s="39">
        <v>0</v>
      </c>
      <c r="G39" s="39">
        <v>143441219.26999998</v>
      </c>
      <c r="H39" s="39">
        <v>2943193.8190000001</v>
      </c>
      <c r="I39" s="39">
        <v>60355.08</v>
      </c>
      <c r="J39" s="39">
        <v>38414809.612999998</v>
      </c>
      <c r="K39" s="39">
        <v>102022860.75799999</v>
      </c>
    </row>
    <row r="40" spans="1:11" s="19" customFormat="1" ht="59.25" customHeight="1" x14ac:dyDescent="0.2">
      <c r="A40" s="20" t="s">
        <v>71</v>
      </c>
      <c r="B40" s="127" t="s">
        <v>72</v>
      </c>
      <c r="C40" s="128"/>
      <c r="D40" s="41" t="s">
        <v>18</v>
      </c>
      <c r="E40" s="42"/>
      <c r="F40" s="43"/>
      <c r="G40" s="42"/>
      <c r="H40" s="43"/>
      <c r="I40" s="43"/>
      <c r="J40" s="42"/>
      <c r="K40" s="42"/>
    </row>
    <row r="41" spans="1:11" s="45" customFormat="1" ht="39" customHeight="1" x14ac:dyDescent="0.3">
      <c r="A41" s="23" t="s">
        <v>73</v>
      </c>
      <c r="B41" s="129" t="s">
        <v>217</v>
      </c>
      <c r="C41" s="130"/>
      <c r="D41" s="24" t="s">
        <v>18</v>
      </c>
      <c r="E41" s="42"/>
      <c r="F41" s="43"/>
      <c r="G41" s="42"/>
      <c r="H41" s="43"/>
      <c r="I41" s="43"/>
      <c r="J41" s="42"/>
      <c r="K41" s="42"/>
    </row>
    <row r="42" spans="1:11" s="19" customFormat="1" ht="67.5" customHeight="1" x14ac:dyDescent="0.2">
      <c r="A42" s="20" t="s">
        <v>75</v>
      </c>
      <c r="B42" s="127" t="s">
        <v>218</v>
      </c>
      <c r="C42" s="128"/>
      <c r="D42" s="46" t="s">
        <v>18</v>
      </c>
      <c r="E42" s="39">
        <v>143441219.26999998</v>
      </c>
      <c r="F42" s="39">
        <v>0</v>
      </c>
      <c r="G42" s="39">
        <v>143441219.26999998</v>
      </c>
      <c r="H42" s="39">
        <v>2943193.8190000001</v>
      </c>
      <c r="I42" s="39">
        <v>60355.08</v>
      </c>
      <c r="J42" s="39">
        <v>38414809.612999998</v>
      </c>
      <c r="K42" s="39">
        <v>102022860.75799999</v>
      </c>
    </row>
    <row r="43" spans="1:11" s="19" customFormat="1" ht="91.5" customHeight="1" x14ac:dyDescent="0.2">
      <c r="A43" s="20" t="s">
        <v>77</v>
      </c>
      <c r="B43" s="127" t="s">
        <v>78</v>
      </c>
      <c r="C43" s="128"/>
      <c r="D43" s="21" t="s">
        <v>18</v>
      </c>
      <c r="E43" s="38">
        <v>138261100.463</v>
      </c>
      <c r="F43" s="39">
        <v>0</v>
      </c>
      <c r="G43" s="39">
        <v>138261100.463</v>
      </c>
      <c r="H43" s="39">
        <v>2943193.8190000001</v>
      </c>
      <c r="I43" s="39">
        <v>60355.08</v>
      </c>
      <c r="J43" s="39">
        <v>33431050.263</v>
      </c>
      <c r="K43" s="39">
        <v>101826501.30099998</v>
      </c>
    </row>
    <row r="44" spans="1:11" s="19" customFormat="1" ht="52.5" customHeight="1" x14ac:dyDescent="0.2">
      <c r="A44" s="23" t="s">
        <v>80</v>
      </c>
      <c r="B44" s="129" t="s">
        <v>219</v>
      </c>
      <c r="C44" s="130"/>
      <c r="D44" s="24" t="s">
        <v>18</v>
      </c>
      <c r="E44" s="48">
        <v>24969427.599999998</v>
      </c>
      <c r="F44" s="48"/>
      <c r="G44" s="48">
        <v>24969427.599999998</v>
      </c>
      <c r="H44" s="48"/>
      <c r="I44" s="48"/>
      <c r="J44" s="48">
        <v>3285683.1090000002</v>
      </c>
      <c r="K44" s="48">
        <v>21683744.490999997</v>
      </c>
    </row>
    <row r="45" spans="1:11" s="19" customFormat="1" ht="52.5" customHeight="1" x14ac:dyDescent="0.2">
      <c r="A45" s="23" t="s">
        <v>82</v>
      </c>
      <c r="B45" s="129" t="s">
        <v>220</v>
      </c>
      <c r="C45" s="130"/>
      <c r="D45" s="24" t="s">
        <v>18</v>
      </c>
      <c r="E45" s="48">
        <v>1156571.0690000001</v>
      </c>
      <c r="F45" s="48"/>
      <c r="G45" s="48">
        <v>1156571.0690000001</v>
      </c>
      <c r="H45" s="48"/>
      <c r="I45" s="48"/>
      <c r="J45" s="48">
        <v>200879.948</v>
      </c>
      <c r="K45" s="48">
        <v>955691.12100000004</v>
      </c>
    </row>
    <row r="46" spans="1:11" s="19" customFormat="1" ht="58.5" customHeight="1" x14ac:dyDescent="0.2">
      <c r="A46" s="23" t="s">
        <v>84</v>
      </c>
      <c r="B46" s="129" t="s">
        <v>221</v>
      </c>
      <c r="C46" s="130"/>
      <c r="D46" s="24" t="s">
        <v>18</v>
      </c>
      <c r="E46" s="48">
        <v>61766897.400000006</v>
      </c>
      <c r="F46" s="48"/>
      <c r="G46" s="48">
        <v>61766897.400000006</v>
      </c>
      <c r="H46" s="48"/>
      <c r="I46" s="48">
        <v>60355.08</v>
      </c>
      <c r="J46" s="48">
        <v>20313091.975000001</v>
      </c>
      <c r="K46" s="48">
        <v>41393450.345000006</v>
      </c>
    </row>
    <row r="47" spans="1:11" s="19" customFormat="1" ht="57" customHeight="1" x14ac:dyDescent="0.2">
      <c r="A47" s="23" t="s">
        <v>86</v>
      </c>
      <c r="B47" s="129" t="s">
        <v>222</v>
      </c>
      <c r="C47" s="130"/>
      <c r="D47" s="24" t="s">
        <v>18</v>
      </c>
      <c r="E47" s="48">
        <v>11248664.550999999</v>
      </c>
      <c r="F47" s="48"/>
      <c r="G47" s="48">
        <v>11248664.550999999</v>
      </c>
      <c r="H47" s="48"/>
      <c r="I47" s="48"/>
      <c r="J47" s="48">
        <v>2269542.7390000001</v>
      </c>
      <c r="K47" s="48">
        <v>8979121.811999999</v>
      </c>
    </row>
    <row r="48" spans="1:11" s="19" customFormat="1" ht="54.75" customHeight="1" x14ac:dyDescent="0.2">
      <c r="A48" s="23" t="s">
        <v>88</v>
      </c>
      <c r="B48" s="129" t="s">
        <v>223</v>
      </c>
      <c r="C48" s="130"/>
      <c r="D48" s="24" t="s">
        <v>18</v>
      </c>
      <c r="E48" s="48">
        <v>9192688.1659999993</v>
      </c>
      <c r="F48" s="48"/>
      <c r="G48" s="48">
        <v>9192688.1659999993</v>
      </c>
      <c r="H48" s="48"/>
      <c r="I48" s="48"/>
      <c r="J48" s="48">
        <v>356417.61700000003</v>
      </c>
      <c r="K48" s="48">
        <v>8836270.5489999987</v>
      </c>
    </row>
    <row r="49" spans="1:11" s="19" customFormat="1" ht="54.75" customHeight="1" x14ac:dyDescent="0.2">
      <c r="A49" s="23" t="s">
        <v>90</v>
      </c>
      <c r="B49" s="129" t="s">
        <v>224</v>
      </c>
      <c r="C49" s="130"/>
      <c r="D49" s="24" t="s">
        <v>18</v>
      </c>
      <c r="E49" s="48">
        <v>2548.3249999999998</v>
      </c>
      <c r="F49" s="48"/>
      <c r="G49" s="48">
        <v>2548.3249999999998</v>
      </c>
      <c r="H49" s="48"/>
      <c r="I49" s="48"/>
      <c r="J49" s="48"/>
      <c r="K49" s="52">
        <v>2548.3249999999998</v>
      </c>
    </row>
    <row r="50" spans="1:11" s="19" customFormat="1" ht="60.75" customHeight="1" x14ac:dyDescent="0.2">
      <c r="A50" s="23" t="s">
        <v>92</v>
      </c>
      <c r="B50" s="129" t="s">
        <v>225</v>
      </c>
      <c r="C50" s="130"/>
      <c r="D50" s="24" t="s">
        <v>18</v>
      </c>
      <c r="E50" s="48">
        <v>24952.539000000001</v>
      </c>
      <c r="F50" s="48"/>
      <c r="G50" s="48">
        <v>24952.539000000001</v>
      </c>
      <c r="H50" s="48"/>
      <c r="I50" s="48"/>
      <c r="J50" s="48"/>
      <c r="K50" s="48">
        <v>24952.539000000001</v>
      </c>
    </row>
    <row r="51" spans="1:11" s="19" customFormat="1" ht="54.75" customHeight="1" x14ac:dyDescent="0.2">
      <c r="A51" s="23" t="s">
        <v>94</v>
      </c>
      <c r="B51" s="129" t="s">
        <v>226</v>
      </c>
      <c r="C51" s="130"/>
      <c r="D51" s="24" t="s">
        <v>18</v>
      </c>
      <c r="E51" s="48">
        <v>11022398.168</v>
      </c>
      <c r="F51" s="48"/>
      <c r="G51" s="48">
        <v>11022398.168</v>
      </c>
      <c r="H51" s="48"/>
      <c r="I51" s="48"/>
      <c r="J51" s="48">
        <v>4886840.7379999999</v>
      </c>
      <c r="K51" s="48">
        <v>6135557.4299999997</v>
      </c>
    </row>
    <row r="52" spans="1:11" s="19" customFormat="1" ht="65.25" customHeight="1" x14ac:dyDescent="0.2">
      <c r="A52" s="23" t="s">
        <v>96</v>
      </c>
      <c r="B52" s="129" t="s">
        <v>227</v>
      </c>
      <c r="C52" s="130"/>
      <c r="D52" s="24" t="s">
        <v>18</v>
      </c>
      <c r="E52" s="48">
        <v>446487.728</v>
      </c>
      <c r="F52" s="48"/>
      <c r="G52" s="48">
        <v>446487.728</v>
      </c>
      <c r="H52" s="48"/>
      <c r="I52" s="48"/>
      <c r="J52" s="48">
        <v>198856.08799999999</v>
      </c>
      <c r="K52" s="48">
        <v>247631.64</v>
      </c>
    </row>
    <row r="53" spans="1:11" s="19" customFormat="1" ht="65.25" customHeight="1" x14ac:dyDescent="0.2">
      <c r="A53" s="23" t="s">
        <v>98</v>
      </c>
      <c r="B53" s="129" t="s">
        <v>228</v>
      </c>
      <c r="C53" s="130"/>
      <c r="D53" s="24" t="s">
        <v>18</v>
      </c>
      <c r="E53" s="48">
        <v>18430464.917000003</v>
      </c>
      <c r="F53" s="48"/>
      <c r="G53" s="48">
        <v>18430464.917000003</v>
      </c>
      <c r="H53" s="48">
        <v>2943193.8190000001</v>
      </c>
      <c r="I53" s="48"/>
      <c r="J53" s="48">
        <v>1919738.0490000001</v>
      </c>
      <c r="K53" s="48">
        <v>13567533.049000001</v>
      </c>
    </row>
    <row r="54" spans="1:11" s="19" customFormat="1" ht="65.25" customHeight="1" x14ac:dyDescent="0.2">
      <c r="A54" s="23" t="s">
        <v>100</v>
      </c>
      <c r="B54" s="129" t="s">
        <v>229</v>
      </c>
      <c r="C54" s="130"/>
      <c r="D54" s="24" t="s">
        <v>18</v>
      </c>
      <c r="E54" s="48">
        <v>0</v>
      </c>
      <c r="F54" s="48"/>
      <c r="G54" s="48">
        <v>0</v>
      </c>
      <c r="H54" s="48"/>
      <c r="I54" s="48"/>
      <c r="J54" s="48"/>
      <c r="K54" s="48"/>
    </row>
    <row r="55" spans="1:11" s="19" customFormat="1" ht="42.75" customHeight="1" x14ac:dyDescent="0.2">
      <c r="A55" s="23" t="s">
        <v>102</v>
      </c>
      <c r="B55" s="129" t="s">
        <v>230</v>
      </c>
      <c r="C55" s="130"/>
      <c r="D55" s="24" t="s">
        <v>18</v>
      </c>
      <c r="E55" s="48">
        <v>0</v>
      </c>
      <c r="F55" s="48"/>
      <c r="G55" s="48">
        <v>0</v>
      </c>
      <c r="H55" s="48"/>
      <c r="I55" s="48"/>
      <c r="J55" s="48"/>
      <c r="K55" s="48"/>
    </row>
    <row r="56" spans="1:11" s="19" customFormat="1" ht="57.75" customHeight="1" x14ac:dyDescent="0.2">
      <c r="A56" s="20" t="s">
        <v>104</v>
      </c>
      <c r="B56" s="127" t="s">
        <v>231</v>
      </c>
      <c r="C56" s="128"/>
      <c r="D56" s="21" t="s">
        <v>18</v>
      </c>
      <c r="E56" s="38">
        <v>27811.864000000001</v>
      </c>
      <c r="F56" s="39">
        <v>0</v>
      </c>
      <c r="G56" s="39">
        <v>27811.864000000001</v>
      </c>
      <c r="H56" s="39">
        <v>0</v>
      </c>
      <c r="I56" s="39">
        <v>0</v>
      </c>
      <c r="J56" s="39">
        <v>27811.864000000001</v>
      </c>
      <c r="K56" s="39">
        <v>0</v>
      </c>
    </row>
    <row r="57" spans="1:11" s="19" customFormat="1" ht="55.5" customHeight="1" x14ac:dyDescent="0.2">
      <c r="A57" s="23" t="s">
        <v>106</v>
      </c>
      <c r="B57" s="129" t="s">
        <v>107</v>
      </c>
      <c r="C57" s="130"/>
      <c r="D57" s="24" t="s">
        <v>18</v>
      </c>
      <c r="E57" s="48">
        <v>27811.864000000001</v>
      </c>
      <c r="F57" s="48"/>
      <c r="G57" s="48">
        <v>27811.864000000001</v>
      </c>
      <c r="H57" s="48"/>
      <c r="I57" s="48"/>
      <c r="J57" s="48">
        <v>27811.864000000001</v>
      </c>
      <c r="K57" s="48">
        <v>0</v>
      </c>
    </row>
    <row r="58" spans="1:11" s="19" customFormat="1" ht="46.5" customHeight="1" x14ac:dyDescent="0.2">
      <c r="A58" s="23" t="s">
        <v>108</v>
      </c>
      <c r="B58" s="129" t="s">
        <v>109</v>
      </c>
      <c r="C58" s="130"/>
      <c r="D58" s="24" t="s">
        <v>18</v>
      </c>
      <c r="E58" s="48">
        <v>0</v>
      </c>
      <c r="F58" s="48"/>
      <c r="G58" s="48">
        <v>0</v>
      </c>
      <c r="H58" s="48"/>
      <c r="I58" s="48"/>
      <c r="J58" s="48"/>
      <c r="K58" s="48"/>
    </row>
    <row r="59" spans="1:11" s="19" customFormat="1" ht="46.5" customHeight="1" x14ac:dyDescent="0.2">
      <c r="A59" s="23" t="s">
        <v>110</v>
      </c>
      <c r="B59" s="129" t="s">
        <v>111</v>
      </c>
      <c r="C59" s="130"/>
      <c r="D59" s="24" t="s">
        <v>18</v>
      </c>
      <c r="E59" s="48">
        <v>0</v>
      </c>
      <c r="F59" s="48"/>
      <c r="G59" s="48">
        <v>0</v>
      </c>
      <c r="H59" s="48"/>
      <c r="I59" s="48"/>
      <c r="J59" s="48"/>
      <c r="K59" s="48"/>
    </row>
    <row r="60" spans="1:11" s="19" customFormat="1" ht="40.5" customHeight="1" x14ac:dyDescent="0.2">
      <c r="A60" s="23" t="s">
        <v>112</v>
      </c>
      <c r="B60" s="129" t="s">
        <v>113</v>
      </c>
      <c r="C60" s="130"/>
      <c r="D60" s="24" t="s">
        <v>18</v>
      </c>
      <c r="E60" s="48">
        <v>0</v>
      </c>
      <c r="F60" s="48"/>
      <c r="G60" s="48">
        <v>0</v>
      </c>
      <c r="H60" s="48"/>
      <c r="I60" s="48"/>
      <c r="J60" s="48"/>
      <c r="K60" s="48"/>
    </row>
    <row r="61" spans="1:11" s="19" customFormat="1" ht="34.5" customHeight="1" x14ac:dyDescent="0.2">
      <c r="A61" s="23" t="s">
        <v>114</v>
      </c>
      <c r="B61" s="129" t="s">
        <v>230</v>
      </c>
      <c r="C61" s="130"/>
      <c r="D61" s="24" t="s">
        <v>18</v>
      </c>
      <c r="E61" s="48">
        <v>0</v>
      </c>
      <c r="F61" s="48"/>
      <c r="G61" s="48">
        <v>0</v>
      </c>
      <c r="H61" s="48"/>
      <c r="I61" s="48"/>
      <c r="J61" s="48"/>
      <c r="K61" s="48"/>
    </row>
    <row r="62" spans="1:11" s="19" customFormat="1" ht="36" customHeight="1" x14ac:dyDescent="0.2">
      <c r="A62" s="20" t="s">
        <v>115</v>
      </c>
      <c r="B62" s="127" t="s">
        <v>116</v>
      </c>
      <c r="C62" s="128"/>
      <c r="D62" s="21" t="s">
        <v>18</v>
      </c>
      <c r="E62" s="58">
        <v>0</v>
      </c>
      <c r="F62" s="58"/>
      <c r="G62" s="58">
        <v>0</v>
      </c>
      <c r="H62" s="58"/>
      <c r="I62" s="58"/>
      <c r="J62" s="48"/>
      <c r="K62" s="48"/>
    </row>
    <row r="63" spans="1:11" s="19" customFormat="1" ht="31.5" customHeight="1" x14ac:dyDescent="0.2">
      <c r="A63" s="20" t="s">
        <v>117</v>
      </c>
      <c r="B63" s="127" t="s">
        <v>118</v>
      </c>
      <c r="C63" s="128"/>
      <c r="D63" s="21" t="s">
        <v>18</v>
      </c>
      <c r="E63" s="58">
        <v>5152306.943</v>
      </c>
      <c r="F63" s="58"/>
      <c r="G63" s="58">
        <v>5152306.943</v>
      </c>
      <c r="H63" s="58"/>
      <c r="I63" s="58"/>
      <c r="J63" s="48">
        <v>4955947.4859999996</v>
      </c>
      <c r="K63" s="48">
        <v>196359.45699999999</v>
      </c>
    </row>
    <row r="64" spans="1:11" s="60" customFormat="1" ht="24.95" customHeight="1" x14ac:dyDescent="0.2">
      <c r="A64" s="20" t="s">
        <v>119</v>
      </c>
      <c r="B64" s="127" t="s">
        <v>120</v>
      </c>
      <c r="C64" s="128"/>
      <c r="D64" s="46" t="s">
        <v>18</v>
      </c>
      <c r="E64" s="58">
        <v>0</v>
      </c>
      <c r="F64" s="58"/>
      <c r="G64" s="58">
        <v>0</v>
      </c>
      <c r="H64" s="58"/>
      <c r="I64" s="58"/>
      <c r="J64" s="58"/>
      <c r="K64" s="58">
        <v>0</v>
      </c>
    </row>
    <row r="65" spans="1:11" s="60" customFormat="1" ht="32.25" customHeight="1" x14ac:dyDescent="0.2">
      <c r="A65" s="20" t="s">
        <v>121</v>
      </c>
      <c r="B65" s="127" t="s">
        <v>122</v>
      </c>
      <c r="C65" s="128"/>
      <c r="D65" s="21" t="s">
        <v>18</v>
      </c>
      <c r="E65" s="28">
        <v>10295797</v>
      </c>
      <c r="F65" s="46">
        <v>0</v>
      </c>
      <c r="G65" s="22">
        <v>10295797</v>
      </c>
      <c r="H65" s="22">
        <v>0</v>
      </c>
      <c r="I65" s="22">
        <v>0</v>
      </c>
      <c r="J65" s="22">
        <v>10258327</v>
      </c>
      <c r="K65" s="22">
        <v>37470</v>
      </c>
    </row>
    <row r="66" spans="1:11" s="60" customFormat="1" ht="36.75" customHeight="1" x14ac:dyDescent="0.2">
      <c r="A66" s="23" t="s">
        <v>123</v>
      </c>
      <c r="B66" s="129" t="s">
        <v>232</v>
      </c>
      <c r="C66" s="130"/>
      <c r="D66" s="24" t="s">
        <v>18</v>
      </c>
      <c r="E66" s="25">
        <v>764227</v>
      </c>
      <c r="F66" s="25"/>
      <c r="G66" s="25">
        <v>764227</v>
      </c>
      <c r="H66" s="25"/>
      <c r="I66" s="62"/>
      <c r="J66" s="62">
        <v>764227</v>
      </c>
      <c r="K66" s="25"/>
    </row>
    <row r="67" spans="1:11" s="60" customFormat="1" ht="36.75" customHeight="1" x14ac:dyDescent="0.2">
      <c r="A67" s="23" t="s">
        <v>125</v>
      </c>
      <c r="B67" s="67" t="s">
        <v>233</v>
      </c>
      <c r="C67" s="65"/>
      <c r="D67" s="24" t="s">
        <v>18</v>
      </c>
      <c r="E67" s="25">
        <v>15629</v>
      </c>
      <c r="F67" s="25"/>
      <c r="G67" s="25">
        <v>15629</v>
      </c>
      <c r="H67" s="25"/>
      <c r="I67" s="62"/>
      <c r="J67" s="25">
        <v>15629</v>
      </c>
      <c r="K67" s="25"/>
    </row>
    <row r="68" spans="1:11" s="60" customFormat="1" ht="36.75" customHeight="1" x14ac:dyDescent="0.2">
      <c r="A68" s="23" t="s">
        <v>127</v>
      </c>
      <c r="B68" s="67" t="s">
        <v>234</v>
      </c>
      <c r="C68" s="65"/>
      <c r="D68" s="24" t="s">
        <v>18</v>
      </c>
      <c r="E68" s="25">
        <v>408572</v>
      </c>
      <c r="F68" s="25"/>
      <c r="G68" s="25">
        <v>408572</v>
      </c>
      <c r="H68" s="25"/>
      <c r="I68" s="62"/>
      <c r="J68" s="25">
        <v>408572</v>
      </c>
      <c r="K68" s="25"/>
    </row>
    <row r="69" spans="1:11" s="60" customFormat="1" ht="32.25" customHeight="1" x14ac:dyDescent="0.2">
      <c r="A69" s="23" t="s">
        <v>129</v>
      </c>
      <c r="B69" s="129" t="s">
        <v>235</v>
      </c>
      <c r="C69" s="130"/>
      <c r="D69" s="24" t="s">
        <v>18</v>
      </c>
      <c r="E69" s="25">
        <v>1163551</v>
      </c>
      <c r="F69" s="25"/>
      <c r="G69" s="25">
        <v>1163551</v>
      </c>
      <c r="H69" s="25"/>
      <c r="I69" s="62"/>
      <c r="J69" s="25">
        <v>1163551</v>
      </c>
      <c r="K69" s="25"/>
    </row>
    <row r="70" spans="1:11" s="19" customFormat="1" ht="32.25" customHeight="1" x14ac:dyDescent="0.2">
      <c r="A70" s="23" t="s">
        <v>132</v>
      </c>
      <c r="B70" s="129" t="s">
        <v>133</v>
      </c>
      <c r="C70" s="130"/>
      <c r="D70" s="24" t="s">
        <v>18</v>
      </c>
      <c r="E70" s="25">
        <v>1303610</v>
      </c>
      <c r="F70" s="25"/>
      <c r="G70" s="25">
        <v>1303610</v>
      </c>
      <c r="H70" s="25"/>
      <c r="I70" s="62"/>
      <c r="J70" s="25">
        <v>1303610</v>
      </c>
      <c r="K70" s="25"/>
    </row>
    <row r="71" spans="1:11" s="19" customFormat="1" ht="32.25" customHeight="1" x14ac:dyDescent="0.2">
      <c r="A71" s="23" t="s">
        <v>134</v>
      </c>
      <c r="B71" s="155" t="s">
        <v>135</v>
      </c>
      <c r="C71" s="156"/>
      <c r="D71" s="24" t="s">
        <v>18</v>
      </c>
      <c r="E71" s="25">
        <v>37470</v>
      </c>
      <c r="F71" s="25"/>
      <c r="G71" s="25">
        <v>37470</v>
      </c>
      <c r="H71" s="25"/>
      <c r="I71" s="62"/>
      <c r="J71" s="25"/>
      <c r="K71" s="25">
        <v>37470</v>
      </c>
    </row>
    <row r="72" spans="1:11" s="19" customFormat="1" ht="37.5" customHeight="1" x14ac:dyDescent="0.2">
      <c r="A72" s="23" t="s">
        <v>136</v>
      </c>
      <c r="B72" s="129" t="s">
        <v>236</v>
      </c>
      <c r="C72" s="130"/>
      <c r="D72" s="24" t="s">
        <v>18</v>
      </c>
      <c r="E72" s="25">
        <v>344509</v>
      </c>
      <c r="F72" s="25"/>
      <c r="G72" s="25">
        <v>344509</v>
      </c>
      <c r="H72" s="25"/>
      <c r="I72" s="62"/>
      <c r="J72" s="25">
        <v>344509</v>
      </c>
      <c r="K72" s="25"/>
    </row>
    <row r="73" spans="1:11" s="19" customFormat="1" ht="39" customHeight="1" x14ac:dyDescent="0.2">
      <c r="A73" s="23" t="s">
        <v>138</v>
      </c>
      <c r="B73" s="129" t="s">
        <v>139</v>
      </c>
      <c r="C73" s="130"/>
      <c r="D73" s="24" t="s">
        <v>18</v>
      </c>
      <c r="E73" s="25">
        <v>1715160</v>
      </c>
      <c r="F73" s="25"/>
      <c r="G73" s="25">
        <v>1715160</v>
      </c>
      <c r="H73" s="25"/>
      <c r="I73" s="62"/>
      <c r="J73" s="25">
        <v>1715160</v>
      </c>
      <c r="K73" s="25"/>
    </row>
    <row r="74" spans="1:11" s="19" customFormat="1" ht="39" customHeight="1" x14ac:dyDescent="0.2">
      <c r="A74" s="23" t="s">
        <v>140</v>
      </c>
      <c r="B74" s="67" t="s">
        <v>141</v>
      </c>
      <c r="C74" s="65"/>
      <c r="D74" s="24" t="s">
        <v>18</v>
      </c>
      <c r="E74" s="25">
        <v>2089238</v>
      </c>
      <c r="F74" s="25"/>
      <c r="G74" s="25">
        <v>2089238</v>
      </c>
      <c r="H74" s="25"/>
      <c r="I74" s="62"/>
      <c r="J74" s="25">
        <v>2089238</v>
      </c>
      <c r="K74" s="25"/>
    </row>
    <row r="75" spans="1:11" s="19" customFormat="1" ht="39" customHeight="1" x14ac:dyDescent="0.2">
      <c r="A75" s="23" t="s">
        <v>142</v>
      </c>
      <c r="B75" s="129" t="s">
        <v>143</v>
      </c>
      <c r="C75" s="130"/>
      <c r="D75" s="24" t="s">
        <v>18</v>
      </c>
      <c r="E75" s="25">
        <v>225040</v>
      </c>
      <c r="F75" s="25"/>
      <c r="G75" s="25">
        <v>225040</v>
      </c>
      <c r="H75" s="25"/>
      <c r="I75" s="62"/>
      <c r="J75" s="25">
        <v>225040</v>
      </c>
      <c r="K75" s="25"/>
    </row>
    <row r="76" spans="1:11" s="19" customFormat="1" ht="39" customHeight="1" x14ac:dyDescent="0.2">
      <c r="A76" s="23" t="s">
        <v>144</v>
      </c>
      <c r="B76" s="129" t="s">
        <v>145</v>
      </c>
      <c r="C76" s="130"/>
      <c r="D76" s="24" t="s">
        <v>18</v>
      </c>
      <c r="E76" s="25">
        <v>828523</v>
      </c>
      <c r="F76" s="25"/>
      <c r="G76" s="25">
        <v>828523</v>
      </c>
      <c r="H76" s="25"/>
      <c r="I76" s="62"/>
      <c r="J76" s="25">
        <v>828523</v>
      </c>
      <c r="K76" s="25"/>
    </row>
    <row r="77" spans="1:11" s="19" customFormat="1" ht="39" customHeight="1" x14ac:dyDescent="0.2">
      <c r="A77" s="23" t="s">
        <v>146</v>
      </c>
      <c r="B77" s="67" t="s">
        <v>147</v>
      </c>
      <c r="C77" s="65"/>
      <c r="D77" s="24" t="s">
        <v>18</v>
      </c>
      <c r="E77" s="25">
        <v>509308</v>
      </c>
      <c r="F77" s="25"/>
      <c r="G77" s="25">
        <v>509308</v>
      </c>
      <c r="H77" s="25"/>
      <c r="I77" s="62"/>
      <c r="J77" s="25">
        <v>509308</v>
      </c>
      <c r="K77" s="25"/>
    </row>
    <row r="78" spans="1:11" s="19" customFormat="1" ht="39" customHeight="1" x14ac:dyDescent="0.2">
      <c r="A78" s="23" t="s">
        <v>148</v>
      </c>
      <c r="B78" s="67" t="s">
        <v>149</v>
      </c>
      <c r="C78" s="65"/>
      <c r="D78" s="24" t="s">
        <v>18</v>
      </c>
      <c r="E78" s="25">
        <v>87832</v>
      </c>
      <c r="F78" s="25"/>
      <c r="G78" s="25">
        <v>87832</v>
      </c>
      <c r="H78" s="25"/>
      <c r="I78" s="62"/>
      <c r="J78" s="25">
        <v>87832</v>
      </c>
      <c r="K78" s="25"/>
    </row>
    <row r="79" spans="1:11" s="19" customFormat="1" ht="36.75" customHeight="1" x14ac:dyDescent="0.2">
      <c r="A79" s="23" t="s">
        <v>150</v>
      </c>
      <c r="B79" s="129" t="s">
        <v>151</v>
      </c>
      <c r="C79" s="130" t="s">
        <v>151</v>
      </c>
      <c r="D79" s="24" t="s">
        <v>18</v>
      </c>
      <c r="E79" s="25">
        <v>803128</v>
      </c>
      <c r="F79" s="25"/>
      <c r="G79" s="25">
        <v>803128</v>
      </c>
      <c r="H79" s="25"/>
      <c r="I79" s="62"/>
      <c r="J79" s="25">
        <v>803128</v>
      </c>
      <c r="K79" s="25"/>
    </row>
    <row r="80" spans="1:11" s="19" customFormat="1" ht="61.5" customHeight="1" x14ac:dyDescent="0.2">
      <c r="A80" s="20" t="s">
        <v>152</v>
      </c>
      <c r="B80" s="127" t="s">
        <v>237</v>
      </c>
      <c r="C80" s="128"/>
      <c r="D80" s="21" t="s">
        <v>18</v>
      </c>
      <c r="E80" s="68">
        <v>1681483</v>
      </c>
      <c r="F80" s="69"/>
      <c r="G80" s="68">
        <v>1681483</v>
      </c>
      <c r="H80" s="40"/>
      <c r="I80" s="70"/>
      <c r="J80" s="40">
        <v>1681483</v>
      </c>
      <c r="K80" s="25"/>
    </row>
    <row r="81" spans="1:150" s="19" customFormat="1" ht="36.75" customHeight="1" x14ac:dyDescent="0.4">
      <c r="A81" s="20" t="s">
        <v>154</v>
      </c>
      <c r="B81" s="71" t="s">
        <v>155</v>
      </c>
      <c r="C81" s="72"/>
      <c r="D81" s="21" t="s">
        <v>18</v>
      </c>
      <c r="E81" s="68">
        <v>490174</v>
      </c>
      <c r="F81" s="69"/>
      <c r="G81" s="68">
        <v>490174</v>
      </c>
      <c r="H81" s="40"/>
      <c r="I81" s="70"/>
      <c r="J81" s="25">
        <v>490174</v>
      </c>
      <c r="K81" s="25"/>
    </row>
    <row r="82" spans="1:150" s="19" customFormat="1" ht="36.75" customHeight="1" x14ac:dyDescent="0.4">
      <c r="A82" s="20" t="s">
        <v>156</v>
      </c>
      <c r="B82" s="71" t="s">
        <v>157</v>
      </c>
      <c r="C82" s="72"/>
      <c r="D82" s="21" t="s">
        <v>18</v>
      </c>
      <c r="E82" s="68">
        <v>1191309</v>
      </c>
      <c r="F82" s="69"/>
      <c r="G82" s="68">
        <v>1191309</v>
      </c>
      <c r="H82" s="40"/>
      <c r="I82" s="70"/>
      <c r="J82" s="25">
        <v>1191309</v>
      </c>
      <c r="K82" s="25"/>
    </row>
    <row r="83" spans="1:150" s="19" customFormat="1" ht="60" customHeight="1" x14ac:dyDescent="0.4">
      <c r="A83" s="21" t="s">
        <v>158</v>
      </c>
      <c r="B83" s="149" t="s">
        <v>238</v>
      </c>
      <c r="C83" s="150"/>
      <c r="D83" s="21" t="s">
        <v>18</v>
      </c>
      <c r="E83" s="58">
        <v>295860.16099999996</v>
      </c>
      <c r="F83" s="74"/>
      <c r="G83" s="58">
        <v>295860.16099999996</v>
      </c>
      <c r="H83" s="58"/>
      <c r="I83" s="74"/>
      <c r="J83" s="48">
        <v>30389.761999999999</v>
      </c>
      <c r="K83" s="48">
        <v>265470.39899999998</v>
      </c>
    </row>
    <row r="84" spans="1:150" s="19" customFormat="1" ht="32.25" customHeight="1" x14ac:dyDescent="0.4">
      <c r="A84" s="20" t="s">
        <v>160</v>
      </c>
      <c r="B84" s="71" t="s">
        <v>161</v>
      </c>
      <c r="C84" s="75"/>
      <c r="D84" s="21" t="s">
        <v>18</v>
      </c>
      <c r="E84" s="58">
        <v>11483.982</v>
      </c>
      <c r="F84" s="74"/>
      <c r="G84" s="58">
        <v>11483.982</v>
      </c>
      <c r="H84" s="58"/>
      <c r="I84" s="74"/>
      <c r="J84" s="48">
        <v>0</v>
      </c>
      <c r="K84" s="48">
        <v>11483.982</v>
      </c>
    </row>
    <row r="85" spans="1:150" s="19" customFormat="1" ht="35.25" customHeight="1" x14ac:dyDescent="0.4">
      <c r="A85" s="20" t="s">
        <v>162</v>
      </c>
      <c r="B85" s="71" t="s">
        <v>163</v>
      </c>
      <c r="C85" s="75"/>
      <c r="D85" s="21" t="s">
        <v>18</v>
      </c>
      <c r="E85" s="58">
        <v>4539.2470000000003</v>
      </c>
      <c r="F85" s="74"/>
      <c r="G85" s="58">
        <v>4539.2470000000003</v>
      </c>
      <c r="H85" s="58"/>
      <c r="I85" s="74"/>
      <c r="J85" s="48">
        <v>1898.4649999999999</v>
      </c>
      <c r="K85" s="48">
        <v>2640.7820000000002</v>
      </c>
    </row>
    <row r="86" spans="1:150" s="19" customFormat="1" ht="35.25" customHeight="1" x14ac:dyDescent="0.4">
      <c r="A86" s="20" t="s">
        <v>164</v>
      </c>
      <c r="B86" s="76" t="s">
        <v>165</v>
      </c>
      <c r="C86" s="75"/>
      <c r="D86" s="21" t="s">
        <v>18</v>
      </c>
      <c r="E86" s="58">
        <v>0</v>
      </c>
      <c r="F86" s="74"/>
      <c r="G86" s="58">
        <v>0</v>
      </c>
      <c r="H86" s="58"/>
      <c r="I86" s="74"/>
      <c r="J86" s="48">
        <v>0</v>
      </c>
      <c r="K86" s="48">
        <v>0</v>
      </c>
    </row>
    <row r="87" spans="1:150" s="19" customFormat="1" ht="35.25" customHeight="1" x14ac:dyDescent="0.4">
      <c r="A87" s="20" t="s">
        <v>166</v>
      </c>
      <c r="B87" s="76" t="s">
        <v>167</v>
      </c>
      <c r="C87" s="75"/>
      <c r="D87" s="21" t="s">
        <v>18</v>
      </c>
      <c r="E87" s="58">
        <v>20732.25</v>
      </c>
      <c r="F87" s="74"/>
      <c r="G87" s="58">
        <v>20732.25</v>
      </c>
      <c r="H87" s="58"/>
      <c r="I87" s="74"/>
      <c r="J87" s="48">
        <v>20732.25</v>
      </c>
      <c r="K87" s="48">
        <v>0</v>
      </c>
    </row>
    <row r="88" spans="1:150" s="19" customFormat="1" ht="35.25" customHeight="1" x14ac:dyDescent="0.4">
      <c r="A88" s="20" t="s">
        <v>168</v>
      </c>
      <c r="B88" s="76" t="s">
        <v>239</v>
      </c>
      <c r="C88" s="75"/>
      <c r="D88" s="21" t="s">
        <v>18</v>
      </c>
      <c r="E88" s="58">
        <v>24800</v>
      </c>
      <c r="F88" s="74"/>
      <c r="G88" s="58">
        <v>24800</v>
      </c>
      <c r="H88" s="58"/>
      <c r="I88" s="74"/>
      <c r="J88" s="48"/>
      <c r="K88" s="48">
        <v>24800</v>
      </c>
    </row>
    <row r="89" spans="1:150" s="19" customFormat="1" ht="34.5" customHeight="1" x14ac:dyDescent="0.4">
      <c r="A89" s="20" t="s">
        <v>240</v>
      </c>
      <c r="B89" s="76" t="s">
        <v>169</v>
      </c>
      <c r="C89" s="75"/>
      <c r="D89" s="21" t="s">
        <v>18</v>
      </c>
      <c r="E89" s="58">
        <v>234304.682</v>
      </c>
      <c r="F89" s="74"/>
      <c r="G89" s="58">
        <v>234304.682</v>
      </c>
      <c r="H89" s="58"/>
      <c r="I89" s="77"/>
      <c r="J89" s="48">
        <v>7759.0470000000005</v>
      </c>
      <c r="K89" s="78">
        <v>226545.63500000001</v>
      </c>
    </row>
    <row r="90" spans="1:150" s="60" customFormat="1" ht="48" customHeight="1" x14ac:dyDescent="0.2">
      <c r="A90" s="15" t="s">
        <v>170</v>
      </c>
      <c r="B90" s="151" t="s">
        <v>171</v>
      </c>
      <c r="C90" s="79" t="s">
        <v>172</v>
      </c>
      <c r="D90" s="16" t="s">
        <v>18</v>
      </c>
      <c r="E90" s="114">
        <v>6381424.5690000057</v>
      </c>
      <c r="F90" s="80">
        <v>0</v>
      </c>
      <c r="G90" s="80">
        <v>6381425</v>
      </c>
      <c r="H90" s="81"/>
      <c r="I90" s="81"/>
      <c r="J90" s="81"/>
      <c r="K90" s="81"/>
    </row>
    <row r="91" spans="1:150" s="87" customFormat="1" ht="45.75" customHeight="1" x14ac:dyDescent="0.2">
      <c r="A91" s="15" t="s">
        <v>173</v>
      </c>
      <c r="B91" s="152"/>
      <c r="C91" s="79" t="s">
        <v>174</v>
      </c>
      <c r="D91" s="16" t="s">
        <v>175</v>
      </c>
      <c r="E91" s="115">
        <v>3.9368232852990217</v>
      </c>
      <c r="F91" s="82"/>
      <c r="G91" s="82">
        <v>3.9368235511911895</v>
      </c>
      <c r="H91" s="15"/>
      <c r="I91" s="15"/>
      <c r="J91" s="15"/>
      <c r="K91" s="15"/>
      <c r="L91" s="86"/>
      <c r="M91" s="153"/>
      <c r="N91" s="154"/>
      <c r="O91" s="153"/>
      <c r="P91" s="154"/>
      <c r="Q91" s="153"/>
      <c r="R91" s="154"/>
      <c r="S91" s="153"/>
      <c r="T91" s="154"/>
      <c r="U91" s="153"/>
      <c r="V91" s="154"/>
      <c r="W91" s="153"/>
      <c r="X91" s="154"/>
      <c r="Y91" s="153"/>
      <c r="Z91" s="154"/>
      <c r="AA91" s="153"/>
      <c r="AB91" s="154"/>
      <c r="AC91" s="153"/>
      <c r="AD91" s="154"/>
      <c r="AE91" s="153"/>
      <c r="AF91" s="154"/>
      <c r="AG91" s="153"/>
      <c r="AH91" s="154"/>
      <c r="AI91" s="153"/>
      <c r="AJ91" s="154"/>
      <c r="AK91" s="153"/>
      <c r="AL91" s="154"/>
      <c r="AM91" s="153"/>
      <c r="AN91" s="154"/>
      <c r="AO91" s="153"/>
      <c r="AP91" s="154"/>
      <c r="AQ91" s="153"/>
      <c r="AR91" s="154"/>
      <c r="AS91" s="153"/>
      <c r="AT91" s="154"/>
      <c r="AU91" s="153"/>
      <c r="AV91" s="154"/>
      <c r="AW91" s="153"/>
      <c r="AX91" s="154"/>
      <c r="AY91" s="153"/>
      <c r="AZ91" s="154"/>
      <c r="BA91" s="153"/>
      <c r="BB91" s="154"/>
      <c r="BC91" s="153"/>
      <c r="BD91" s="154"/>
      <c r="BE91" s="153"/>
      <c r="BF91" s="154"/>
      <c r="BG91" s="153"/>
      <c r="BH91" s="154"/>
      <c r="BI91" s="153"/>
      <c r="BJ91" s="154"/>
      <c r="BK91" s="153"/>
      <c r="BL91" s="154"/>
      <c r="BM91" s="153"/>
      <c r="BN91" s="154"/>
      <c r="BO91" s="153"/>
      <c r="BP91" s="154"/>
      <c r="BQ91" s="153"/>
      <c r="BR91" s="154"/>
      <c r="BS91" s="153"/>
      <c r="BT91" s="154"/>
      <c r="BU91" s="153"/>
      <c r="BV91" s="154"/>
      <c r="BW91" s="153"/>
      <c r="BX91" s="154"/>
      <c r="BY91" s="153"/>
      <c r="BZ91" s="154"/>
      <c r="CA91" s="153"/>
      <c r="CB91" s="154"/>
      <c r="CC91" s="153"/>
      <c r="CD91" s="154"/>
      <c r="CE91" s="153"/>
      <c r="CF91" s="154"/>
      <c r="CG91" s="153"/>
      <c r="CH91" s="154"/>
      <c r="CI91" s="153"/>
      <c r="CJ91" s="154"/>
      <c r="CK91" s="153"/>
      <c r="CL91" s="154"/>
      <c r="CM91" s="153"/>
      <c r="CN91" s="154"/>
      <c r="CO91" s="153"/>
      <c r="CP91" s="154"/>
      <c r="CQ91" s="153"/>
      <c r="CR91" s="154"/>
      <c r="CS91" s="153"/>
      <c r="CT91" s="154"/>
      <c r="CU91" s="153"/>
      <c r="CV91" s="154"/>
      <c r="CW91" s="153"/>
      <c r="CX91" s="154"/>
      <c r="CY91" s="153"/>
      <c r="CZ91" s="154"/>
      <c r="DA91" s="153"/>
      <c r="DB91" s="154"/>
      <c r="DC91" s="153"/>
      <c r="DD91" s="154"/>
      <c r="DE91" s="153"/>
      <c r="DF91" s="154"/>
      <c r="DG91" s="153"/>
      <c r="DH91" s="154"/>
      <c r="DI91" s="153"/>
      <c r="DJ91" s="154"/>
      <c r="DK91" s="153"/>
      <c r="DL91" s="154"/>
      <c r="DM91" s="153"/>
      <c r="DN91" s="154"/>
      <c r="DO91" s="153"/>
      <c r="DP91" s="154"/>
      <c r="DQ91" s="153"/>
      <c r="DR91" s="154"/>
      <c r="DS91" s="153"/>
      <c r="DT91" s="154"/>
      <c r="DU91" s="153"/>
      <c r="DV91" s="154"/>
      <c r="DW91" s="153"/>
      <c r="DX91" s="154"/>
      <c r="DY91" s="153"/>
      <c r="DZ91" s="154"/>
      <c r="EA91" s="153"/>
      <c r="EB91" s="154"/>
      <c r="EC91" s="153"/>
      <c r="ED91" s="154"/>
      <c r="EE91" s="153"/>
      <c r="EF91" s="154"/>
      <c r="EG91" s="153"/>
      <c r="EH91" s="154"/>
      <c r="EI91" s="153"/>
      <c r="EJ91" s="154"/>
      <c r="EK91" s="153"/>
      <c r="EL91" s="154"/>
      <c r="EM91" s="153"/>
      <c r="EN91" s="154"/>
      <c r="EO91" s="153"/>
      <c r="EP91" s="154"/>
      <c r="EQ91" s="153"/>
      <c r="ER91" s="154"/>
      <c r="ES91" s="153"/>
      <c r="ET91" s="154"/>
    </row>
    <row r="92" spans="1:150" s="87" customFormat="1" ht="45.75" customHeight="1" x14ac:dyDescent="0.2">
      <c r="A92" s="15" t="s">
        <v>176</v>
      </c>
      <c r="B92" s="151" t="s">
        <v>177</v>
      </c>
      <c r="C92" s="79" t="s">
        <v>172</v>
      </c>
      <c r="D92" s="16" t="s">
        <v>18</v>
      </c>
      <c r="E92" s="114">
        <v>772333.56900000572</v>
      </c>
      <c r="F92" s="80">
        <v>0</v>
      </c>
      <c r="G92" s="80">
        <v>772334</v>
      </c>
      <c r="H92" s="15"/>
      <c r="I92" s="15"/>
      <c r="J92" s="15"/>
      <c r="K92" s="15"/>
      <c r="L92" s="86"/>
      <c r="M92" s="85"/>
      <c r="N92" s="86"/>
      <c r="O92" s="85"/>
      <c r="P92" s="86"/>
      <c r="Q92" s="85"/>
      <c r="R92" s="86"/>
      <c r="S92" s="85"/>
      <c r="T92" s="86"/>
      <c r="U92" s="85"/>
      <c r="V92" s="86"/>
      <c r="W92" s="85"/>
      <c r="X92" s="86"/>
      <c r="Y92" s="85"/>
      <c r="Z92" s="86"/>
      <c r="AA92" s="85"/>
      <c r="AB92" s="86"/>
      <c r="AC92" s="85"/>
      <c r="AD92" s="86"/>
      <c r="AE92" s="85"/>
      <c r="AF92" s="86"/>
      <c r="AG92" s="85"/>
      <c r="AH92" s="86"/>
      <c r="AI92" s="85"/>
      <c r="AJ92" s="86"/>
      <c r="AK92" s="85"/>
      <c r="AL92" s="86"/>
      <c r="AM92" s="85"/>
      <c r="AN92" s="86"/>
      <c r="AO92" s="85"/>
      <c r="AP92" s="86"/>
      <c r="AQ92" s="85"/>
      <c r="AR92" s="86"/>
      <c r="AS92" s="85"/>
      <c r="AT92" s="86"/>
      <c r="AU92" s="85"/>
      <c r="AV92" s="86"/>
      <c r="AW92" s="85"/>
      <c r="AX92" s="86"/>
      <c r="AY92" s="85"/>
      <c r="AZ92" s="86"/>
      <c r="BA92" s="85"/>
      <c r="BB92" s="86"/>
      <c r="BC92" s="85"/>
      <c r="BD92" s="86"/>
      <c r="BE92" s="85"/>
      <c r="BF92" s="86"/>
      <c r="BG92" s="85"/>
      <c r="BH92" s="86"/>
      <c r="BI92" s="85"/>
      <c r="BJ92" s="86"/>
      <c r="BK92" s="85"/>
      <c r="BL92" s="86"/>
      <c r="BM92" s="85"/>
      <c r="BN92" s="86"/>
      <c r="BO92" s="85"/>
      <c r="BP92" s="86"/>
      <c r="BQ92" s="85"/>
      <c r="BR92" s="86"/>
      <c r="BS92" s="85"/>
      <c r="BT92" s="86"/>
      <c r="BU92" s="85"/>
      <c r="BV92" s="86"/>
      <c r="BW92" s="85"/>
      <c r="BX92" s="86"/>
      <c r="BY92" s="85"/>
      <c r="BZ92" s="86"/>
      <c r="CA92" s="85"/>
      <c r="CB92" s="86"/>
      <c r="CC92" s="85"/>
      <c r="CD92" s="86"/>
      <c r="CE92" s="85"/>
      <c r="CF92" s="86"/>
      <c r="CG92" s="85"/>
      <c r="CH92" s="86"/>
      <c r="CI92" s="85"/>
      <c r="CJ92" s="86"/>
      <c r="CK92" s="85"/>
      <c r="CL92" s="86"/>
      <c r="CM92" s="85"/>
      <c r="CN92" s="86"/>
      <c r="CO92" s="85"/>
      <c r="CP92" s="86"/>
      <c r="CQ92" s="85"/>
      <c r="CR92" s="86"/>
      <c r="CS92" s="85"/>
      <c r="CT92" s="86"/>
      <c r="CU92" s="85"/>
      <c r="CV92" s="86"/>
      <c r="CW92" s="85"/>
      <c r="CX92" s="86"/>
      <c r="CY92" s="85"/>
      <c r="CZ92" s="86"/>
      <c r="DA92" s="85"/>
      <c r="DB92" s="86"/>
      <c r="DC92" s="85"/>
      <c r="DD92" s="86"/>
      <c r="DE92" s="85"/>
      <c r="DF92" s="86"/>
      <c r="DG92" s="85"/>
      <c r="DH92" s="86"/>
      <c r="DI92" s="85"/>
      <c r="DJ92" s="86"/>
      <c r="DK92" s="85"/>
      <c r="DL92" s="86"/>
      <c r="DM92" s="85"/>
      <c r="DN92" s="86"/>
      <c r="DO92" s="85"/>
      <c r="DP92" s="86"/>
      <c r="DQ92" s="85"/>
      <c r="DR92" s="86"/>
      <c r="DS92" s="85"/>
      <c r="DT92" s="86"/>
      <c r="DU92" s="85"/>
      <c r="DV92" s="86"/>
      <c r="DW92" s="85"/>
      <c r="DX92" s="86"/>
      <c r="DY92" s="85"/>
      <c r="DZ92" s="86"/>
      <c r="EA92" s="85"/>
      <c r="EB92" s="86"/>
      <c r="EC92" s="85"/>
      <c r="ED92" s="86"/>
      <c r="EE92" s="85"/>
      <c r="EF92" s="86"/>
      <c r="EG92" s="85"/>
      <c r="EH92" s="86"/>
      <c r="EI92" s="85"/>
      <c r="EJ92" s="86"/>
      <c r="EK92" s="85"/>
      <c r="EL92" s="86"/>
      <c r="EM92" s="85"/>
      <c r="EN92" s="86"/>
      <c r="EO92" s="85"/>
      <c r="EP92" s="86"/>
      <c r="EQ92" s="85"/>
      <c r="ER92" s="86"/>
      <c r="ES92" s="85"/>
      <c r="ET92" s="86"/>
    </row>
    <row r="93" spans="1:150" s="87" customFormat="1" ht="45.75" customHeight="1" x14ac:dyDescent="0.2">
      <c r="A93" s="15" t="s">
        <v>178</v>
      </c>
      <c r="B93" s="152"/>
      <c r="C93" s="79" t="s">
        <v>174</v>
      </c>
      <c r="D93" s="16" t="s">
        <v>175</v>
      </c>
      <c r="E93" s="115">
        <v>0.47646766679631836</v>
      </c>
      <c r="F93" s="82"/>
      <c r="G93" s="82">
        <v>0.47646766679631836</v>
      </c>
      <c r="H93" s="15"/>
      <c r="I93" s="15"/>
      <c r="J93" s="15"/>
      <c r="K93" s="15"/>
      <c r="L93" s="86"/>
      <c r="M93" s="85"/>
      <c r="N93" s="86"/>
      <c r="O93" s="85"/>
      <c r="P93" s="86"/>
      <c r="Q93" s="85"/>
      <c r="R93" s="86"/>
      <c r="S93" s="85"/>
      <c r="T93" s="86"/>
      <c r="U93" s="85"/>
      <c r="V93" s="86"/>
      <c r="W93" s="85"/>
      <c r="X93" s="86"/>
      <c r="Y93" s="85"/>
      <c r="Z93" s="86"/>
      <c r="AA93" s="85"/>
      <c r="AB93" s="86"/>
      <c r="AC93" s="85"/>
      <c r="AD93" s="86"/>
      <c r="AE93" s="85"/>
      <c r="AF93" s="86"/>
      <c r="AG93" s="85"/>
      <c r="AH93" s="86"/>
      <c r="AI93" s="85"/>
      <c r="AJ93" s="86"/>
      <c r="AK93" s="85"/>
      <c r="AL93" s="86"/>
      <c r="AM93" s="85"/>
      <c r="AN93" s="86"/>
      <c r="AO93" s="85"/>
      <c r="AP93" s="86"/>
      <c r="AQ93" s="85"/>
      <c r="AR93" s="86"/>
      <c r="AS93" s="85"/>
      <c r="AT93" s="86"/>
      <c r="AU93" s="85"/>
      <c r="AV93" s="86"/>
      <c r="AW93" s="85"/>
      <c r="AX93" s="86"/>
      <c r="AY93" s="85"/>
      <c r="AZ93" s="86"/>
      <c r="BA93" s="85"/>
      <c r="BB93" s="86"/>
      <c r="BC93" s="85"/>
      <c r="BD93" s="86"/>
      <c r="BE93" s="85"/>
      <c r="BF93" s="86"/>
      <c r="BG93" s="85"/>
      <c r="BH93" s="86"/>
      <c r="BI93" s="85"/>
      <c r="BJ93" s="86"/>
      <c r="BK93" s="85"/>
      <c r="BL93" s="86"/>
      <c r="BM93" s="85"/>
      <c r="BN93" s="86"/>
      <c r="BO93" s="85"/>
      <c r="BP93" s="86"/>
      <c r="BQ93" s="85"/>
      <c r="BR93" s="86"/>
      <c r="BS93" s="85"/>
      <c r="BT93" s="86"/>
      <c r="BU93" s="85"/>
      <c r="BV93" s="86"/>
      <c r="BW93" s="85"/>
      <c r="BX93" s="86"/>
      <c r="BY93" s="85"/>
      <c r="BZ93" s="86"/>
      <c r="CA93" s="85"/>
      <c r="CB93" s="86"/>
      <c r="CC93" s="85"/>
      <c r="CD93" s="86"/>
      <c r="CE93" s="85"/>
      <c r="CF93" s="86"/>
      <c r="CG93" s="85"/>
      <c r="CH93" s="86"/>
      <c r="CI93" s="85"/>
      <c r="CJ93" s="86"/>
      <c r="CK93" s="85"/>
      <c r="CL93" s="86"/>
      <c r="CM93" s="85"/>
      <c r="CN93" s="86"/>
      <c r="CO93" s="85"/>
      <c r="CP93" s="86"/>
      <c r="CQ93" s="85"/>
      <c r="CR93" s="86"/>
      <c r="CS93" s="85"/>
      <c r="CT93" s="86"/>
      <c r="CU93" s="85"/>
      <c r="CV93" s="86"/>
      <c r="CW93" s="85"/>
      <c r="CX93" s="86"/>
      <c r="CY93" s="85"/>
      <c r="CZ93" s="86"/>
      <c r="DA93" s="85"/>
      <c r="DB93" s="86"/>
      <c r="DC93" s="85"/>
      <c r="DD93" s="86"/>
      <c r="DE93" s="85"/>
      <c r="DF93" s="86"/>
      <c r="DG93" s="85"/>
      <c r="DH93" s="86"/>
      <c r="DI93" s="85"/>
      <c r="DJ93" s="86"/>
      <c r="DK93" s="85"/>
      <c r="DL93" s="86"/>
      <c r="DM93" s="85"/>
      <c r="DN93" s="86"/>
      <c r="DO93" s="85"/>
      <c r="DP93" s="86"/>
      <c r="DQ93" s="85"/>
      <c r="DR93" s="86"/>
      <c r="DS93" s="85"/>
      <c r="DT93" s="86"/>
      <c r="DU93" s="85"/>
      <c r="DV93" s="86"/>
      <c r="DW93" s="85"/>
      <c r="DX93" s="86"/>
      <c r="DY93" s="85"/>
      <c r="DZ93" s="86"/>
      <c r="EA93" s="85"/>
      <c r="EB93" s="86"/>
      <c r="EC93" s="85"/>
      <c r="ED93" s="86"/>
      <c r="EE93" s="85"/>
      <c r="EF93" s="86"/>
      <c r="EG93" s="85"/>
      <c r="EH93" s="86"/>
      <c r="EI93" s="85"/>
      <c r="EJ93" s="86"/>
      <c r="EK93" s="85"/>
      <c r="EL93" s="86"/>
      <c r="EM93" s="85"/>
      <c r="EN93" s="86"/>
      <c r="EO93" s="85"/>
      <c r="EP93" s="86"/>
      <c r="EQ93" s="85"/>
      <c r="ER93" s="86"/>
      <c r="ES93" s="85"/>
      <c r="ET93" s="86"/>
    </row>
    <row r="94" spans="1:150" s="19" customFormat="1" ht="56.25" customHeight="1" x14ac:dyDescent="0.2">
      <c r="A94" s="20" t="s">
        <v>179</v>
      </c>
      <c r="B94" s="157" t="s">
        <v>180</v>
      </c>
      <c r="C94" s="158"/>
      <c r="D94" s="21" t="s">
        <v>18</v>
      </c>
      <c r="E94" s="77">
        <v>143441219.26999998</v>
      </c>
      <c r="F94" s="77"/>
      <c r="G94" s="77">
        <v>143441219.26999998</v>
      </c>
      <c r="H94" s="88"/>
      <c r="I94" s="88"/>
      <c r="J94" s="70"/>
      <c r="K94" s="70"/>
    </row>
    <row r="95" spans="1:150" s="60" customFormat="1" ht="44.25" customHeight="1" x14ac:dyDescent="0.2">
      <c r="A95" s="159" t="s">
        <v>241</v>
      </c>
      <c r="B95" s="159"/>
      <c r="C95" s="159"/>
      <c r="D95" s="159"/>
      <c r="E95" s="159"/>
      <c r="F95" s="159"/>
      <c r="G95" s="159"/>
      <c r="H95" s="159"/>
      <c r="I95" s="159"/>
      <c r="J95" s="159"/>
      <c r="K95" s="159"/>
    </row>
    <row r="96" spans="1:150" s="60" customFormat="1" ht="44.25" customHeight="1" x14ac:dyDescent="0.2">
      <c r="A96" s="89"/>
      <c r="B96" s="90"/>
      <c r="C96" s="90"/>
      <c r="D96" s="91"/>
      <c r="E96" s="92"/>
      <c r="F96" s="93"/>
      <c r="G96" s="94"/>
      <c r="H96" s="93"/>
      <c r="I96" s="93"/>
      <c r="J96" s="95"/>
      <c r="K96" s="95"/>
    </row>
    <row r="97" spans="1:11" s="7" customFormat="1" ht="30" x14ac:dyDescent="0.4">
      <c r="A97" s="96" t="s">
        <v>242</v>
      </c>
      <c r="B97" s="96"/>
      <c r="C97" s="96"/>
      <c r="D97" s="96" t="s">
        <v>243</v>
      </c>
      <c r="E97" s="96"/>
      <c r="F97" s="96"/>
      <c r="G97" s="97"/>
      <c r="H97" s="96"/>
      <c r="I97" s="96" t="s">
        <v>244</v>
      </c>
      <c r="J97" s="96"/>
      <c r="K97" s="96"/>
    </row>
    <row r="98" spans="1:11" s="7" customFormat="1" ht="30.75" x14ac:dyDescent="0.45">
      <c r="A98" s="98"/>
      <c r="B98" s="98"/>
      <c r="C98" s="98"/>
      <c r="D98" s="98"/>
      <c r="E98" s="98"/>
      <c r="F98" s="98"/>
      <c r="G98" s="99"/>
      <c r="H98" s="98"/>
      <c r="I98" s="98"/>
      <c r="J98" s="98"/>
      <c r="K98" s="98"/>
    </row>
    <row r="99" spans="1:11" s="102" customFormat="1" ht="40.5" customHeight="1" x14ac:dyDescent="0.55000000000000004">
      <c r="A99" s="100" t="s">
        <v>184</v>
      </c>
      <c r="B99" s="101"/>
      <c r="C99" s="101"/>
      <c r="D99" s="100" t="s">
        <v>185</v>
      </c>
      <c r="E99" s="101"/>
      <c r="F99" s="101"/>
      <c r="G99" s="101"/>
      <c r="H99" s="101"/>
      <c r="I99" s="100" t="s">
        <v>186</v>
      </c>
      <c r="J99" s="101"/>
      <c r="K99" s="101"/>
    </row>
    <row r="100" spans="1:11" s="102" customFormat="1" ht="120" customHeight="1" x14ac:dyDescent="0.55000000000000004">
      <c r="A100" s="101"/>
      <c r="B100" s="101"/>
      <c r="C100" s="101"/>
      <c r="D100" s="101"/>
      <c r="E100" s="101"/>
      <c r="F100" s="101"/>
      <c r="G100" s="101"/>
      <c r="H100" s="101"/>
      <c r="I100" s="160" t="s">
        <v>187</v>
      </c>
      <c r="J100" s="160"/>
      <c r="K100" s="160"/>
    </row>
    <row r="101" spans="1:11" s="102" customFormat="1" ht="40.5" x14ac:dyDescent="0.55000000000000004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</row>
    <row r="102" spans="1:11" s="7" customFormat="1" ht="39" customHeight="1" x14ac:dyDescent="0.5">
      <c r="A102" s="161"/>
      <c r="B102" s="161"/>
      <c r="C102" s="161"/>
      <c r="D102" s="98" t="s">
        <v>188</v>
      </c>
      <c r="E102" s="98"/>
      <c r="F102" s="98"/>
      <c r="G102" s="98"/>
      <c r="H102" s="98"/>
      <c r="I102" s="98"/>
      <c r="J102" s="98"/>
      <c r="K102" s="98"/>
    </row>
    <row r="103" spans="1:11" s="7" customFormat="1" ht="35.25" x14ac:dyDescent="0.5">
      <c r="A103" s="103"/>
      <c r="B103" s="104"/>
      <c r="C103" s="104"/>
      <c r="D103" s="98" t="s">
        <v>189</v>
      </c>
      <c r="E103" s="98"/>
      <c r="F103" s="98"/>
      <c r="G103" s="98"/>
      <c r="H103" s="98"/>
      <c r="I103" s="100" t="s">
        <v>190</v>
      </c>
      <c r="J103" s="98"/>
      <c r="K103" s="98"/>
    </row>
    <row r="104" spans="1:11" s="7" customFormat="1" ht="30.75" x14ac:dyDescent="0.45">
      <c r="A104" s="105"/>
      <c r="B104" s="98"/>
      <c r="C104" s="98"/>
      <c r="D104" s="98"/>
      <c r="E104" s="98"/>
      <c r="F104" s="98"/>
      <c r="G104" s="98"/>
      <c r="H104" s="98"/>
      <c r="I104" s="98"/>
      <c r="J104" s="98"/>
      <c r="K104" s="98"/>
    </row>
    <row r="105" spans="1:11" s="7" customFormat="1" ht="30.75" x14ac:dyDescent="0.45">
      <c r="A105" s="106" t="s">
        <v>191</v>
      </c>
      <c r="B105" s="98"/>
      <c r="C105" s="106"/>
      <c r="D105" s="98"/>
      <c r="E105" s="106" t="s">
        <v>191</v>
      </c>
      <c r="F105" s="98"/>
      <c r="G105" s="98"/>
      <c r="H105" s="98"/>
      <c r="I105" s="98"/>
      <c r="J105" s="106" t="s">
        <v>191</v>
      </c>
      <c r="K105" s="98"/>
    </row>
    <row r="106" spans="1:11" s="7" customFormat="1" ht="23.25" x14ac:dyDescent="0.35">
      <c r="A106" s="107"/>
      <c r="B106" s="107"/>
      <c r="C106" s="108"/>
      <c r="D106" s="108"/>
      <c r="E106" s="108"/>
      <c r="F106" s="108"/>
      <c r="G106" s="108"/>
      <c r="H106" s="108"/>
      <c r="I106" s="108"/>
      <c r="J106" s="108"/>
      <c r="K106" s="108"/>
    </row>
    <row r="107" spans="1:11" s="7" customFormat="1" ht="23.25" x14ac:dyDescent="0.35">
      <c r="A107" s="107"/>
      <c r="B107" s="107"/>
      <c r="C107" s="109"/>
      <c r="D107" s="108"/>
      <c r="E107" s="108"/>
      <c r="F107" s="108"/>
      <c r="G107" s="108"/>
      <c r="H107" s="108"/>
      <c r="I107" s="108"/>
      <c r="J107" s="108"/>
      <c r="K107" s="108"/>
    </row>
    <row r="108" spans="1:11" s="7" customFormat="1" ht="15.75" x14ac:dyDescent="0.25">
      <c r="A108" s="110"/>
      <c r="B108" s="110"/>
      <c r="F108" s="111"/>
      <c r="G108" s="111"/>
      <c r="H108" s="111"/>
      <c r="I108" s="111"/>
      <c r="J108" s="111"/>
      <c r="K108" s="111"/>
    </row>
    <row r="109" spans="1:11" s="7" customFormat="1" ht="15.75" x14ac:dyDescent="0.25">
      <c r="A109" s="110"/>
      <c r="B109" s="110"/>
      <c r="F109" s="111"/>
      <c r="G109" s="111"/>
      <c r="H109" s="111"/>
      <c r="I109" s="111"/>
      <c r="J109" s="111"/>
      <c r="K109" s="111"/>
    </row>
    <row r="110" spans="1:11" s="7" customFormat="1" ht="15.75" x14ac:dyDescent="0.25">
      <c r="A110" s="110"/>
      <c r="B110" s="110"/>
      <c r="F110" s="111"/>
      <c r="G110" s="111"/>
      <c r="H110" s="111"/>
      <c r="I110" s="162"/>
      <c r="J110" s="163"/>
      <c r="K110" s="111"/>
    </row>
    <row r="111" spans="1:11" s="7" customFormat="1" ht="15.75" x14ac:dyDescent="0.25">
      <c r="A111" s="110"/>
      <c r="B111" s="110"/>
      <c r="F111" s="111"/>
      <c r="G111" s="111"/>
      <c r="H111" s="111"/>
      <c r="I111" s="111"/>
      <c r="J111" s="111"/>
      <c r="K111" s="111"/>
    </row>
    <row r="112" spans="1:11" s="7" customFormat="1" ht="15.75" x14ac:dyDescent="0.25">
      <c r="A112" s="110"/>
      <c r="B112" s="110"/>
      <c r="C112" s="111"/>
      <c r="D112" s="111"/>
      <c r="E112" s="111"/>
      <c r="F112" s="111"/>
      <c r="G112" s="111"/>
      <c r="H112" s="111"/>
      <c r="I112" s="111"/>
      <c r="J112" s="111"/>
      <c r="K112" s="111"/>
    </row>
    <row r="113" spans="1:11" s="7" customFormat="1" ht="15.75" x14ac:dyDescent="0.25">
      <c r="A113" s="110"/>
      <c r="B113" s="110"/>
      <c r="C113" s="111"/>
      <c r="D113" s="111"/>
      <c r="E113" s="111"/>
      <c r="F113" s="111"/>
      <c r="G113" s="111"/>
      <c r="H113" s="111"/>
      <c r="I113" s="111"/>
      <c r="J113" s="111"/>
      <c r="K113" s="111"/>
    </row>
    <row r="114" spans="1:11" s="7" customFormat="1" ht="15.75" x14ac:dyDescent="0.25">
      <c r="A114" s="110"/>
      <c r="B114" s="110"/>
      <c r="C114" s="111"/>
      <c r="D114" s="111"/>
      <c r="E114" s="111"/>
      <c r="F114" s="111"/>
      <c r="G114" s="111"/>
      <c r="H114" s="111"/>
      <c r="I114" s="111"/>
      <c r="J114" s="111"/>
      <c r="K114" s="111"/>
    </row>
    <row r="115" spans="1:11" s="7" customFormat="1" ht="15.75" x14ac:dyDescent="0.25">
      <c r="A115" s="110"/>
      <c r="B115" s="110"/>
      <c r="C115" s="111"/>
      <c r="D115" s="111"/>
      <c r="E115" s="111"/>
      <c r="F115" s="111"/>
      <c r="G115" s="111"/>
      <c r="H115" s="111"/>
      <c r="I115" s="111"/>
      <c r="J115" s="111"/>
      <c r="K115" s="111"/>
    </row>
    <row r="116" spans="1:11" s="7" customFormat="1" ht="15.75" x14ac:dyDescent="0.25">
      <c r="A116" s="110"/>
      <c r="B116" s="110"/>
      <c r="C116" s="111"/>
      <c r="D116" s="111"/>
      <c r="E116" s="111"/>
      <c r="F116" s="111"/>
      <c r="G116" s="111"/>
      <c r="H116" s="111"/>
      <c r="I116" s="111"/>
      <c r="J116" s="111"/>
      <c r="K116" s="111"/>
    </row>
    <row r="117" spans="1:11" s="7" customFormat="1" ht="15.75" x14ac:dyDescent="0.25">
      <c r="A117" s="110"/>
      <c r="B117" s="110"/>
      <c r="C117" s="111"/>
      <c r="D117" s="111"/>
      <c r="E117" s="111"/>
      <c r="F117" s="111"/>
      <c r="G117" s="111"/>
      <c r="H117" s="111"/>
      <c r="I117" s="111"/>
      <c r="J117" s="111"/>
      <c r="K117" s="111"/>
    </row>
    <row r="118" spans="1:11" s="7" customFormat="1" ht="15.75" x14ac:dyDescent="0.25">
      <c r="A118" s="110"/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</row>
    <row r="119" spans="1:11" s="7" customFormat="1" ht="15.75" x14ac:dyDescent="0.25">
      <c r="A119" s="110"/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</row>
    <row r="120" spans="1:11" s="7" customFormat="1" ht="15.75" x14ac:dyDescent="0.25">
      <c r="A120" s="110"/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</row>
    <row r="121" spans="1:11" s="7" customFormat="1" ht="15.75" x14ac:dyDescent="0.25">
      <c r="A121" s="110"/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</row>
    <row r="122" spans="1:11" s="7" customFormat="1" x14ac:dyDescent="0.2">
      <c r="A122" s="110"/>
      <c r="B122" s="110"/>
    </row>
    <row r="123" spans="1:11" s="7" customFormat="1" x14ac:dyDescent="0.2">
      <c r="A123" s="110"/>
      <c r="B123" s="110"/>
    </row>
    <row r="124" spans="1:11" s="7" customFormat="1" x14ac:dyDescent="0.2">
      <c r="A124" s="110"/>
      <c r="B124" s="110"/>
    </row>
    <row r="125" spans="1:11" s="7" customFormat="1" x14ac:dyDescent="0.2">
      <c r="A125" s="110"/>
      <c r="B125" s="110"/>
      <c r="J125" s="112"/>
    </row>
    <row r="126" spans="1:11" s="7" customFormat="1" x14ac:dyDescent="0.2">
      <c r="A126" s="110"/>
      <c r="B126" s="110"/>
    </row>
    <row r="127" spans="1:11" s="7" customFormat="1" x14ac:dyDescent="0.2">
      <c r="A127" s="110"/>
      <c r="B127" s="110"/>
    </row>
    <row r="128" spans="1:11" s="7" customFormat="1" x14ac:dyDescent="0.2">
      <c r="A128" s="110"/>
      <c r="B128" s="110"/>
    </row>
    <row r="129" spans="1:2" s="7" customFormat="1" x14ac:dyDescent="0.2">
      <c r="A129" s="110"/>
      <c r="B129" s="110"/>
    </row>
    <row r="130" spans="1:2" s="7" customFormat="1" x14ac:dyDescent="0.2">
      <c r="A130" s="110"/>
      <c r="B130" s="110"/>
    </row>
    <row r="131" spans="1:2" s="7" customFormat="1" x14ac:dyDescent="0.2">
      <c r="A131" s="110"/>
      <c r="B131" s="110"/>
    </row>
    <row r="132" spans="1:2" s="7" customFormat="1" x14ac:dyDescent="0.2">
      <c r="A132" s="110"/>
      <c r="B132" s="110"/>
    </row>
    <row r="133" spans="1:2" s="7" customFormat="1" x14ac:dyDescent="0.2">
      <c r="A133" s="110"/>
      <c r="B133" s="110"/>
    </row>
    <row r="134" spans="1:2" s="7" customFormat="1" x14ac:dyDescent="0.2">
      <c r="A134" s="110"/>
      <c r="B134" s="110"/>
    </row>
    <row r="135" spans="1:2" s="7" customFormat="1" x14ac:dyDescent="0.2">
      <c r="A135" s="110"/>
      <c r="B135" s="110"/>
    </row>
    <row r="136" spans="1:2" s="7" customFormat="1" x14ac:dyDescent="0.2">
      <c r="A136" s="110"/>
      <c r="B136" s="110"/>
    </row>
    <row r="137" spans="1:2" s="7" customFormat="1" x14ac:dyDescent="0.2">
      <c r="A137" s="110"/>
      <c r="B137" s="110"/>
    </row>
    <row r="138" spans="1:2" s="7" customFormat="1" x14ac:dyDescent="0.2">
      <c r="A138" s="110"/>
      <c r="B138" s="110"/>
    </row>
    <row r="139" spans="1:2" s="7" customFormat="1" x14ac:dyDescent="0.2">
      <c r="A139" s="110"/>
      <c r="B139" s="110"/>
    </row>
    <row r="140" spans="1:2" s="7" customFormat="1" x14ac:dyDescent="0.2">
      <c r="A140" s="110"/>
      <c r="B140" s="110"/>
    </row>
    <row r="141" spans="1:2" s="7" customFormat="1" x14ac:dyDescent="0.2">
      <c r="A141" s="110"/>
      <c r="B141" s="110"/>
    </row>
    <row r="142" spans="1:2" s="7" customFormat="1" x14ac:dyDescent="0.2">
      <c r="A142" s="110"/>
      <c r="B142" s="110"/>
    </row>
    <row r="143" spans="1:2" s="7" customFormat="1" x14ac:dyDescent="0.2">
      <c r="A143" s="110"/>
      <c r="B143" s="110"/>
    </row>
    <row r="144" spans="1:2" s="7" customFormat="1" x14ac:dyDescent="0.2">
      <c r="A144" s="110"/>
      <c r="B144" s="110"/>
    </row>
    <row r="145" spans="1:2" s="7" customFormat="1" x14ac:dyDescent="0.2">
      <c r="A145" s="110"/>
      <c r="B145" s="110"/>
    </row>
    <row r="146" spans="1:2" s="7" customFormat="1" x14ac:dyDescent="0.2">
      <c r="A146" s="110"/>
      <c r="B146" s="110"/>
    </row>
    <row r="147" spans="1:2" s="7" customFormat="1" x14ac:dyDescent="0.2">
      <c r="A147" s="110"/>
      <c r="B147" s="110"/>
    </row>
    <row r="148" spans="1:2" s="7" customFormat="1" x14ac:dyDescent="0.2">
      <c r="A148" s="110"/>
      <c r="B148" s="110"/>
    </row>
    <row r="149" spans="1:2" s="7" customFormat="1" x14ac:dyDescent="0.2">
      <c r="A149" s="110"/>
      <c r="B149" s="110"/>
    </row>
    <row r="150" spans="1:2" s="7" customFormat="1" x14ac:dyDescent="0.2">
      <c r="A150" s="110"/>
      <c r="B150" s="110"/>
    </row>
    <row r="151" spans="1:2" s="7" customFormat="1" x14ac:dyDescent="0.2">
      <c r="A151" s="110"/>
      <c r="B151" s="110"/>
    </row>
    <row r="152" spans="1:2" s="7" customFormat="1" x14ac:dyDescent="0.2">
      <c r="A152" s="110"/>
      <c r="B152" s="110"/>
    </row>
    <row r="153" spans="1:2" s="7" customFormat="1" x14ac:dyDescent="0.2">
      <c r="A153" s="110"/>
      <c r="B153" s="110"/>
    </row>
    <row r="154" spans="1:2" s="7" customFormat="1" x14ac:dyDescent="0.2">
      <c r="A154" s="110"/>
      <c r="B154" s="110"/>
    </row>
    <row r="155" spans="1:2" s="7" customFormat="1" x14ac:dyDescent="0.2">
      <c r="A155" s="110"/>
      <c r="B155" s="110"/>
    </row>
    <row r="156" spans="1:2" s="7" customFormat="1" x14ac:dyDescent="0.2">
      <c r="A156" s="110"/>
      <c r="B156" s="110"/>
    </row>
    <row r="157" spans="1:2" s="7" customFormat="1" x14ac:dyDescent="0.2">
      <c r="A157" s="110"/>
      <c r="B157" s="110"/>
    </row>
    <row r="158" spans="1:2" s="7" customFormat="1" x14ac:dyDescent="0.2">
      <c r="A158" s="110"/>
      <c r="B158" s="110"/>
    </row>
    <row r="159" spans="1:2" s="7" customFormat="1" x14ac:dyDescent="0.2">
      <c r="A159" s="110"/>
      <c r="B159" s="110"/>
    </row>
    <row r="160" spans="1:2" s="7" customFormat="1" x14ac:dyDescent="0.2">
      <c r="A160" s="110"/>
      <c r="B160" s="110"/>
    </row>
    <row r="161" spans="1:2" s="7" customFormat="1" x14ac:dyDescent="0.2">
      <c r="A161" s="110"/>
      <c r="B161" s="110"/>
    </row>
    <row r="162" spans="1:2" s="7" customFormat="1" x14ac:dyDescent="0.2">
      <c r="A162" s="110"/>
      <c r="B162" s="110"/>
    </row>
    <row r="163" spans="1:2" s="7" customFormat="1" x14ac:dyDescent="0.2">
      <c r="A163" s="110"/>
      <c r="B163" s="110"/>
    </row>
    <row r="164" spans="1:2" s="7" customFormat="1" x14ac:dyDescent="0.2">
      <c r="A164" s="110"/>
      <c r="B164" s="110"/>
    </row>
    <row r="165" spans="1:2" s="7" customFormat="1" x14ac:dyDescent="0.2">
      <c r="A165" s="110"/>
      <c r="B165" s="110"/>
    </row>
    <row r="166" spans="1:2" s="7" customFormat="1" x14ac:dyDescent="0.2">
      <c r="A166" s="110"/>
      <c r="B166" s="110"/>
    </row>
    <row r="167" spans="1:2" s="7" customFormat="1" x14ac:dyDescent="0.2">
      <c r="A167" s="110"/>
      <c r="B167" s="110"/>
    </row>
    <row r="168" spans="1:2" s="7" customFormat="1" x14ac:dyDescent="0.2">
      <c r="A168" s="110"/>
      <c r="B168" s="110"/>
    </row>
    <row r="169" spans="1:2" s="7" customFormat="1" x14ac:dyDescent="0.2">
      <c r="A169" s="110"/>
      <c r="B169" s="110"/>
    </row>
    <row r="170" spans="1:2" s="7" customFormat="1" x14ac:dyDescent="0.2">
      <c r="A170" s="110"/>
      <c r="B170" s="110"/>
    </row>
    <row r="171" spans="1:2" s="7" customFormat="1" x14ac:dyDescent="0.2">
      <c r="A171" s="110"/>
      <c r="B171" s="110"/>
    </row>
    <row r="172" spans="1:2" s="7" customFormat="1" x14ac:dyDescent="0.2">
      <c r="A172" s="110"/>
      <c r="B172" s="110"/>
    </row>
    <row r="173" spans="1:2" s="7" customFormat="1" x14ac:dyDescent="0.2">
      <c r="A173" s="110"/>
      <c r="B173" s="110"/>
    </row>
    <row r="174" spans="1:2" s="7" customFormat="1" x14ac:dyDescent="0.2">
      <c r="A174" s="110"/>
      <c r="B174" s="110"/>
    </row>
    <row r="175" spans="1:2" s="7" customFormat="1" x14ac:dyDescent="0.2">
      <c r="A175" s="110"/>
      <c r="B175" s="110"/>
    </row>
    <row r="176" spans="1:2" s="7" customFormat="1" x14ac:dyDescent="0.2">
      <c r="A176" s="110"/>
      <c r="B176" s="110"/>
    </row>
    <row r="177" spans="1:2" s="7" customFormat="1" x14ac:dyDescent="0.2">
      <c r="A177" s="110"/>
      <c r="B177" s="110"/>
    </row>
    <row r="178" spans="1:2" s="7" customFormat="1" x14ac:dyDescent="0.2">
      <c r="A178" s="110"/>
      <c r="B178" s="110"/>
    </row>
    <row r="179" spans="1:2" s="7" customFormat="1" x14ac:dyDescent="0.2">
      <c r="A179" s="110"/>
      <c r="B179" s="110"/>
    </row>
    <row r="180" spans="1:2" s="7" customFormat="1" x14ac:dyDescent="0.2">
      <c r="A180" s="110"/>
      <c r="B180" s="110"/>
    </row>
    <row r="181" spans="1:2" s="7" customFormat="1" x14ac:dyDescent="0.2">
      <c r="A181" s="110"/>
      <c r="B181" s="110"/>
    </row>
    <row r="182" spans="1:2" s="7" customFormat="1" x14ac:dyDescent="0.2">
      <c r="A182" s="110"/>
      <c r="B182" s="110"/>
    </row>
    <row r="183" spans="1:2" s="7" customFormat="1" x14ac:dyDescent="0.2">
      <c r="A183" s="110"/>
      <c r="B183" s="110"/>
    </row>
    <row r="184" spans="1:2" s="7" customFormat="1" x14ac:dyDescent="0.2">
      <c r="A184" s="110"/>
      <c r="B184" s="110"/>
    </row>
    <row r="185" spans="1:2" s="7" customFormat="1" x14ac:dyDescent="0.2">
      <c r="A185" s="110"/>
      <c r="B185" s="110"/>
    </row>
    <row r="186" spans="1:2" s="7" customFormat="1" x14ac:dyDescent="0.2">
      <c r="A186" s="110"/>
      <c r="B186" s="110"/>
    </row>
    <row r="187" spans="1:2" s="7" customFormat="1" x14ac:dyDescent="0.2">
      <c r="A187" s="110"/>
      <c r="B187" s="110"/>
    </row>
    <row r="188" spans="1:2" s="7" customFormat="1" x14ac:dyDescent="0.2">
      <c r="A188" s="110"/>
      <c r="B188" s="110"/>
    </row>
    <row r="189" spans="1:2" s="7" customFormat="1" x14ac:dyDescent="0.2">
      <c r="A189" s="110"/>
      <c r="B189" s="110"/>
    </row>
    <row r="190" spans="1:2" s="7" customFormat="1" x14ac:dyDescent="0.2">
      <c r="A190" s="110"/>
      <c r="B190" s="110"/>
    </row>
    <row r="191" spans="1:2" s="7" customFormat="1" x14ac:dyDescent="0.2">
      <c r="A191" s="110"/>
      <c r="B191" s="110"/>
    </row>
    <row r="192" spans="1:2" s="7" customFormat="1" x14ac:dyDescent="0.2">
      <c r="A192" s="110"/>
      <c r="B192" s="110"/>
    </row>
    <row r="193" spans="1:2" s="7" customFormat="1" x14ac:dyDescent="0.2">
      <c r="A193" s="110"/>
      <c r="B193" s="110"/>
    </row>
    <row r="194" spans="1:2" s="7" customFormat="1" x14ac:dyDescent="0.2">
      <c r="A194" s="110"/>
      <c r="B194" s="110"/>
    </row>
    <row r="195" spans="1:2" s="7" customFormat="1" x14ac:dyDescent="0.2">
      <c r="A195" s="110"/>
      <c r="B195" s="110"/>
    </row>
    <row r="196" spans="1:2" s="7" customFormat="1" x14ac:dyDescent="0.2">
      <c r="A196" s="110"/>
      <c r="B196" s="110"/>
    </row>
    <row r="197" spans="1:2" s="7" customFormat="1" x14ac:dyDescent="0.2">
      <c r="A197" s="110"/>
      <c r="B197" s="110"/>
    </row>
    <row r="198" spans="1:2" s="7" customFormat="1" x14ac:dyDescent="0.2">
      <c r="A198" s="110"/>
      <c r="B198" s="110"/>
    </row>
    <row r="199" spans="1:2" s="7" customFormat="1" x14ac:dyDescent="0.2">
      <c r="A199" s="110"/>
      <c r="B199" s="110"/>
    </row>
    <row r="200" spans="1:2" s="7" customFormat="1" x14ac:dyDescent="0.2">
      <c r="A200" s="110"/>
      <c r="B200" s="110"/>
    </row>
    <row r="201" spans="1:2" s="7" customFormat="1" x14ac:dyDescent="0.2">
      <c r="A201" s="110"/>
      <c r="B201" s="110"/>
    </row>
    <row r="202" spans="1:2" s="7" customFormat="1" x14ac:dyDescent="0.2">
      <c r="A202" s="110"/>
      <c r="B202" s="110"/>
    </row>
    <row r="203" spans="1:2" s="7" customFormat="1" x14ac:dyDescent="0.2">
      <c r="A203" s="110"/>
      <c r="B203" s="110"/>
    </row>
    <row r="204" spans="1:2" s="7" customFormat="1" x14ac:dyDescent="0.2">
      <c r="A204" s="110"/>
      <c r="B204" s="110"/>
    </row>
    <row r="205" spans="1:2" s="7" customFormat="1" x14ac:dyDescent="0.2">
      <c r="A205" s="110"/>
      <c r="B205" s="110"/>
    </row>
    <row r="206" spans="1:2" s="7" customFormat="1" x14ac:dyDescent="0.2">
      <c r="A206" s="110"/>
      <c r="B206" s="110"/>
    </row>
    <row r="207" spans="1:2" s="7" customFormat="1" x14ac:dyDescent="0.2">
      <c r="A207" s="110"/>
      <c r="B207" s="110"/>
    </row>
    <row r="208" spans="1:2" s="7" customFormat="1" x14ac:dyDescent="0.2">
      <c r="A208" s="110"/>
      <c r="B208" s="110"/>
    </row>
    <row r="209" spans="1:2" s="7" customFormat="1" x14ac:dyDescent="0.2">
      <c r="A209" s="110"/>
      <c r="B209" s="110"/>
    </row>
    <row r="210" spans="1:2" s="7" customFormat="1" x14ac:dyDescent="0.2">
      <c r="A210" s="110"/>
      <c r="B210" s="110"/>
    </row>
    <row r="211" spans="1:2" s="7" customFormat="1" x14ac:dyDescent="0.2">
      <c r="A211" s="110"/>
      <c r="B211" s="110"/>
    </row>
    <row r="212" spans="1:2" s="7" customFormat="1" x14ac:dyDescent="0.2">
      <c r="A212" s="110"/>
      <c r="B212" s="110"/>
    </row>
    <row r="213" spans="1:2" s="7" customFormat="1" x14ac:dyDescent="0.2">
      <c r="A213" s="110"/>
      <c r="B213" s="110"/>
    </row>
    <row r="214" spans="1:2" s="7" customFormat="1" x14ac:dyDescent="0.2">
      <c r="A214" s="110"/>
      <c r="B214" s="110"/>
    </row>
    <row r="215" spans="1:2" s="7" customFormat="1" x14ac:dyDescent="0.2">
      <c r="A215" s="110"/>
      <c r="B215" s="110"/>
    </row>
    <row r="216" spans="1:2" s="7" customFormat="1" x14ac:dyDescent="0.2">
      <c r="A216" s="110"/>
      <c r="B216" s="110"/>
    </row>
    <row r="217" spans="1:2" s="7" customFormat="1" x14ac:dyDescent="0.2">
      <c r="A217" s="110"/>
      <c r="B217" s="110"/>
    </row>
    <row r="218" spans="1:2" s="7" customFormat="1" x14ac:dyDescent="0.2">
      <c r="A218" s="110"/>
      <c r="B218" s="110"/>
    </row>
    <row r="219" spans="1:2" s="7" customFormat="1" x14ac:dyDescent="0.2">
      <c r="A219" s="110"/>
      <c r="B219" s="110"/>
    </row>
    <row r="220" spans="1:2" s="7" customFormat="1" x14ac:dyDescent="0.2">
      <c r="A220" s="110"/>
      <c r="B220" s="110"/>
    </row>
    <row r="221" spans="1:2" s="7" customFormat="1" x14ac:dyDescent="0.2">
      <c r="A221" s="110"/>
      <c r="B221" s="110"/>
    </row>
    <row r="222" spans="1:2" s="7" customFormat="1" x14ac:dyDescent="0.2">
      <c r="A222" s="110"/>
      <c r="B222" s="110"/>
    </row>
    <row r="223" spans="1:2" s="7" customFormat="1" x14ac:dyDescent="0.2">
      <c r="A223" s="110"/>
      <c r="B223" s="110"/>
    </row>
    <row r="224" spans="1:2" s="7" customFormat="1" x14ac:dyDescent="0.2">
      <c r="A224" s="110"/>
      <c r="B224" s="110"/>
    </row>
    <row r="225" spans="1:2" s="7" customFormat="1" x14ac:dyDescent="0.2">
      <c r="A225" s="110"/>
      <c r="B225" s="110"/>
    </row>
    <row r="226" spans="1:2" s="7" customFormat="1" x14ac:dyDescent="0.2">
      <c r="A226" s="110"/>
      <c r="B226" s="110"/>
    </row>
    <row r="227" spans="1:2" s="7" customFormat="1" x14ac:dyDescent="0.2">
      <c r="A227" s="110"/>
      <c r="B227" s="110"/>
    </row>
    <row r="228" spans="1:2" s="7" customFormat="1" x14ac:dyDescent="0.2">
      <c r="A228" s="110"/>
      <c r="B228" s="110"/>
    </row>
    <row r="229" spans="1:2" s="7" customFormat="1" x14ac:dyDescent="0.2">
      <c r="A229" s="110"/>
      <c r="B229" s="110"/>
    </row>
    <row r="230" spans="1:2" s="7" customFormat="1" x14ac:dyDescent="0.2">
      <c r="A230" s="110"/>
      <c r="B230" s="110"/>
    </row>
    <row r="231" spans="1:2" s="7" customFormat="1" x14ac:dyDescent="0.2">
      <c r="A231" s="110"/>
      <c r="B231" s="110"/>
    </row>
    <row r="232" spans="1:2" s="7" customFormat="1" x14ac:dyDescent="0.2">
      <c r="A232" s="110"/>
      <c r="B232" s="110"/>
    </row>
    <row r="233" spans="1:2" s="7" customFormat="1" x14ac:dyDescent="0.2">
      <c r="A233" s="110"/>
      <c r="B233" s="110"/>
    </row>
    <row r="234" spans="1:2" s="7" customFormat="1" x14ac:dyDescent="0.2">
      <c r="A234" s="110"/>
      <c r="B234" s="110"/>
    </row>
    <row r="235" spans="1:2" s="7" customFormat="1" x14ac:dyDescent="0.2">
      <c r="A235" s="110"/>
      <c r="B235" s="110"/>
    </row>
    <row r="236" spans="1:2" s="7" customFormat="1" x14ac:dyDescent="0.2">
      <c r="A236" s="110"/>
      <c r="B236" s="110"/>
    </row>
    <row r="237" spans="1:2" s="7" customFormat="1" x14ac:dyDescent="0.2">
      <c r="A237" s="110"/>
      <c r="B237" s="110"/>
    </row>
    <row r="238" spans="1:2" s="7" customFormat="1" x14ac:dyDescent="0.2">
      <c r="A238" s="110"/>
      <c r="B238" s="110"/>
    </row>
    <row r="239" spans="1:2" s="7" customFormat="1" x14ac:dyDescent="0.2">
      <c r="A239" s="110"/>
      <c r="B239" s="110"/>
    </row>
    <row r="240" spans="1:2" s="7" customFormat="1" x14ac:dyDescent="0.2">
      <c r="A240" s="110"/>
      <c r="B240" s="110"/>
    </row>
    <row r="241" spans="1:2" s="7" customFormat="1" x14ac:dyDescent="0.2">
      <c r="A241" s="110"/>
      <c r="B241" s="110"/>
    </row>
    <row r="242" spans="1:2" s="7" customFormat="1" x14ac:dyDescent="0.2">
      <c r="A242" s="110"/>
      <c r="B242" s="110"/>
    </row>
    <row r="243" spans="1:2" s="7" customFormat="1" x14ac:dyDescent="0.2">
      <c r="A243" s="110"/>
      <c r="B243" s="110"/>
    </row>
    <row r="244" spans="1:2" s="7" customFormat="1" x14ac:dyDescent="0.2">
      <c r="A244" s="110"/>
      <c r="B244" s="110"/>
    </row>
    <row r="245" spans="1:2" s="7" customFormat="1" x14ac:dyDescent="0.2">
      <c r="A245" s="110"/>
      <c r="B245" s="110"/>
    </row>
    <row r="246" spans="1:2" s="7" customFormat="1" x14ac:dyDescent="0.2">
      <c r="A246" s="110"/>
      <c r="B246" s="110"/>
    </row>
    <row r="247" spans="1:2" s="7" customFormat="1" x14ac:dyDescent="0.2">
      <c r="A247" s="110"/>
      <c r="B247" s="110"/>
    </row>
    <row r="248" spans="1:2" s="7" customFormat="1" x14ac:dyDescent="0.2">
      <c r="A248" s="110"/>
      <c r="B248" s="110"/>
    </row>
    <row r="249" spans="1:2" s="7" customFormat="1" x14ac:dyDescent="0.2">
      <c r="A249" s="110"/>
      <c r="B249" s="110"/>
    </row>
    <row r="250" spans="1:2" s="7" customFormat="1" x14ac:dyDescent="0.2">
      <c r="A250" s="110"/>
      <c r="B250" s="110"/>
    </row>
    <row r="251" spans="1:2" s="7" customFormat="1" x14ac:dyDescent="0.2">
      <c r="A251" s="110"/>
      <c r="B251" s="110"/>
    </row>
    <row r="252" spans="1:2" s="7" customFormat="1" x14ac:dyDescent="0.2">
      <c r="A252" s="110"/>
      <c r="B252" s="110"/>
    </row>
    <row r="253" spans="1:2" s="7" customFormat="1" x14ac:dyDescent="0.2">
      <c r="A253" s="110"/>
      <c r="B253" s="110"/>
    </row>
    <row r="254" spans="1:2" s="7" customFormat="1" x14ac:dyDescent="0.2">
      <c r="A254" s="110"/>
      <c r="B254" s="110"/>
    </row>
    <row r="255" spans="1:2" s="7" customFormat="1" x14ac:dyDescent="0.2">
      <c r="A255" s="110"/>
      <c r="B255" s="110"/>
    </row>
    <row r="256" spans="1:2" s="7" customFormat="1" x14ac:dyDescent="0.2">
      <c r="A256" s="110"/>
      <c r="B256" s="110"/>
    </row>
    <row r="257" spans="1:2" s="7" customFormat="1" x14ac:dyDescent="0.2">
      <c r="A257" s="110"/>
      <c r="B257" s="110"/>
    </row>
    <row r="258" spans="1:2" s="7" customFormat="1" x14ac:dyDescent="0.2">
      <c r="A258" s="110"/>
      <c r="B258" s="110"/>
    </row>
    <row r="259" spans="1:2" s="7" customFormat="1" x14ac:dyDescent="0.2">
      <c r="A259" s="110"/>
      <c r="B259" s="110"/>
    </row>
    <row r="260" spans="1:2" s="7" customFormat="1" x14ac:dyDescent="0.2">
      <c r="A260" s="110"/>
      <c r="B260" s="110"/>
    </row>
    <row r="261" spans="1:2" s="7" customFormat="1" x14ac:dyDescent="0.2">
      <c r="A261" s="110"/>
      <c r="B261" s="110"/>
    </row>
    <row r="262" spans="1:2" s="7" customFormat="1" x14ac:dyDescent="0.2">
      <c r="A262" s="110"/>
      <c r="B262" s="110"/>
    </row>
    <row r="263" spans="1:2" s="7" customFormat="1" x14ac:dyDescent="0.2">
      <c r="A263" s="110"/>
      <c r="B263" s="110"/>
    </row>
    <row r="264" spans="1:2" s="7" customFormat="1" x14ac:dyDescent="0.2">
      <c r="A264" s="110"/>
      <c r="B264" s="110"/>
    </row>
    <row r="265" spans="1:2" s="7" customFormat="1" x14ac:dyDescent="0.2">
      <c r="A265" s="110"/>
      <c r="B265" s="110"/>
    </row>
    <row r="266" spans="1:2" s="7" customFormat="1" x14ac:dyDescent="0.2">
      <c r="A266" s="110"/>
      <c r="B266" s="110"/>
    </row>
    <row r="267" spans="1:2" s="7" customFormat="1" x14ac:dyDescent="0.2">
      <c r="A267" s="110"/>
      <c r="B267" s="110"/>
    </row>
    <row r="268" spans="1:2" s="7" customFormat="1" x14ac:dyDescent="0.2">
      <c r="A268" s="110"/>
      <c r="B268" s="110"/>
    </row>
    <row r="269" spans="1:2" s="7" customFormat="1" x14ac:dyDescent="0.2">
      <c r="A269" s="110"/>
      <c r="B269" s="110"/>
    </row>
    <row r="270" spans="1:2" s="7" customFormat="1" x14ac:dyDescent="0.2">
      <c r="A270" s="110"/>
      <c r="B270" s="110"/>
    </row>
    <row r="271" spans="1:2" s="7" customFormat="1" x14ac:dyDescent="0.2">
      <c r="A271" s="110"/>
      <c r="B271" s="110"/>
    </row>
    <row r="272" spans="1:2" s="7" customFormat="1" x14ac:dyDescent="0.2">
      <c r="A272" s="110"/>
      <c r="B272" s="110"/>
    </row>
    <row r="273" spans="1:2" s="7" customFormat="1" x14ac:dyDescent="0.2">
      <c r="A273" s="110"/>
      <c r="B273" s="110"/>
    </row>
    <row r="274" spans="1:2" s="7" customFormat="1" x14ac:dyDescent="0.2">
      <c r="A274" s="110"/>
      <c r="B274" s="110"/>
    </row>
    <row r="275" spans="1:2" s="7" customFormat="1" x14ac:dyDescent="0.2">
      <c r="A275" s="110"/>
      <c r="B275" s="110"/>
    </row>
    <row r="276" spans="1:2" s="7" customFormat="1" x14ac:dyDescent="0.2">
      <c r="A276" s="110"/>
      <c r="B276" s="110"/>
    </row>
    <row r="277" spans="1:2" s="7" customFormat="1" x14ac:dyDescent="0.2">
      <c r="A277" s="110"/>
      <c r="B277" s="110"/>
    </row>
    <row r="278" spans="1:2" s="7" customFormat="1" x14ac:dyDescent="0.2">
      <c r="A278" s="110"/>
      <c r="B278" s="110"/>
    </row>
    <row r="279" spans="1:2" s="7" customFormat="1" x14ac:dyDescent="0.2">
      <c r="A279" s="110"/>
      <c r="B279" s="110"/>
    </row>
    <row r="280" spans="1:2" s="7" customFormat="1" x14ac:dyDescent="0.2">
      <c r="A280" s="110"/>
      <c r="B280" s="110"/>
    </row>
    <row r="281" spans="1:2" s="7" customFormat="1" x14ac:dyDescent="0.2">
      <c r="A281" s="110"/>
      <c r="B281" s="110"/>
    </row>
    <row r="282" spans="1:2" s="7" customFormat="1" x14ac:dyDescent="0.2">
      <c r="A282" s="110"/>
      <c r="B282" s="110"/>
    </row>
    <row r="283" spans="1:2" s="7" customFormat="1" x14ac:dyDescent="0.2">
      <c r="A283" s="110"/>
      <c r="B283" s="110"/>
    </row>
    <row r="284" spans="1:2" s="7" customFormat="1" x14ac:dyDescent="0.2">
      <c r="A284" s="110"/>
      <c r="B284" s="110"/>
    </row>
    <row r="285" spans="1:2" s="7" customFormat="1" x14ac:dyDescent="0.2">
      <c r="A285" s="110"/>
      <c r="B285" s="110"/>
    </row>
    <row r="286" spans="1:2" s="7" customFormat="1" x14ac:dyDescent="0.2">
      <c r="A286" s="110"/>
      <c r="B286" s="110"/>
    </row>
    <row r="287" spans="1:2" s="7" customFormat="1" x14ac:dyDescent="0.2">
      <c r="A287" s="110"/>
      <c r="B287" s="110"/>
    </row>
    <row r="288" spans="1:2" s="7" customFormat="1" x14ac:dyDescent="0.2">
      <c r="A288" s="110"/>
      <c r="B288" s="110"/>
    </row>
    <row r="289" spans="1:2" s="7" customFormat="1" x14ac:dyDescent="0.2">
      <c r="A289" s="110"/>
      <c r="B289" s="110"/>
    </row>
    <row r="290" spans="1:2" s="7" customFormat="1" x14ac:dyDescent="0.2">
      <c r="A290" s="110"/>
      <c r="B290" s="110"/>
    </row>
    <row r="291" spans="1:2" s="7" customFormat="1" x14ac:dyDescent="0.2">
      <c r="A291" s="110"/>
      <c r="B291" s="110"/>
    </row>
    <row r="292" spans="1:2" s="7" customFormat="1" x14ac:dyDescent="0.2">
      <c r="A292" s="110"/>
      <c r="B292" s="110"/>
    </row>
    <row r="293" spans="1:2" s="7" customFormat="1" x14ac:dyDescent="0.2">
      <c r="A293" s="110"/>
      <c r="B293" s="110"/>
    </row>
    <row r="294" spans="1:2" s="7" customFormat="1" x14ac:dyDescent="0.2">
      <c r="A294" s="110"/>
      <c r="B294" s="110"/>
    </row>
    <row r="295" spans="1:2" s="7" customFormat="1" x14ac:dyDescent="0.2">
      <c r="A295" s="110"/>
      <c r="B295" s="110"/>
    </row>
    <row r="296" spans="1:2" s="7" customFormat="1" x14ac:dyDescent="0.2">
      <c r="A296" s="110"/>
      <c r="B296" s="110"/>
    </row>
    <row r="297" spans="1:2" s="7" customFormat="1" x14ac:dyDescent="0.2">
      <c r="A297" s="110"/>
      <c r="B297" s="110"/>
    </row>
    <row r="298" spans="1:2" s="7" customFormat="1" x14ac:dyDescent="0.2">
      <c r="A298" s="110"/>
      <c r="B298" s="110"/>
    </row>
    <row r="299" spans="1:2" s="7" customFormat="1" x14ac:dyDescent="0.2">
      <c r="A299" s="110"/>
      <c r="B299" s="110"/>
    </row>
    <row r="300" spans="1:2" s="7" customFormat="1" x14ac:dyDescent="0.2">
      <c r="A300" s="110"/>
      <c r="B300" s="110"/>
    </row>
    <row r="301" spans="1:2" s="7" customFormat="1" x14ac:dyDescent="0.2">
      <c r="A301" s="110"/>
      <c r="B301" s="110"/>
    </row>
    <row r="302" spans="1:2" s="7" customFormat="1" x14ac:dyDescent="0.2">
      <c r="A302" s="110"/>
      <c r="B302" s="110"/>
    </row>
    <row r="303" spans="1:2" s="7" customFormat="1" x14ac:dyDescent="0.2">
      <c r="A303" s="110"/>
      <c r="B303" s="110"/>
    </row>
    <row r="304" spans="1:2" s="7" customFormat="1" x14ac:dyDescent="0.2">
      <c r="A304" s="110"/>
      <c r="B304" s="110"/>
    </row>
    <row r="305" spans="1:2" s="7" customFormat="1" x14ac:dyDescent="0.2">
      <c r="A305" s="110"/>
      <c r="B305" s="110"/>
    </row>
    <row r="306" spans="1:2" s="7" customFormat="1" x14ac:dyDescent="0.2">
      <c r="A306" s="110"/>
      <c r="B306" s="110"/>
    </row>
    <row r="307" spans="1:2" s="7" customFormat="1" x14ac:dyDescent="0.2">
      <c r="A307" s="110"/>
      <c r="B307" s="110"/>
    </row>
    <row r="308" spans="1:2" s="7" customFormat="1" x14ac:dyDescent="0.2">
      <c r="A308" s="110"/>
      <c r="B308" s="110"/>
    </row>
    <row r="309" spans="1:2" s="7" customFormat="1" x14ac:dyDescent="0.2">
      <c r="A309" s="110"/>
      <c r="B309" s="110"/>
    </row>
    <row r="310" spans="1:2" s="7" customFormat="1" x14ac:dyDescent="0.2">
      <c r="A310" s="110"/>
      <c r="B310" s="110"/>
    </row>
    <row r="311" spans="1:2" s="7" customFormat="1" x14ac:dyDescent="0.2">
      <c r="A311" s="110"/>
      <c r="B311" s="110"/>
    </row>
    <row r="312" spans="1:2" x14ac:dyDescent="0.2">
      <c r="A312" s="113"/>
      <c r="B312" s="113"/>
    </row>
    <row r="313" spans="1:2" x14ac:dyDescent="0.2">
      <c r="A313" s="113"/>
      <c r="B313" s="113"/>
    </row>
    <row r="314" spans="1:2" x14ac:dyDescent="0.2">
      <c r="A314" s="113"/>
      <c r="B314" s="113"/>
    </row>
    <row r="315" spans="1:2" x14ac:dyDescent="0.2">
      <c r="A315" s="113"/>
      <c r="B315" s="113"/>
    </row>
    <row r="316" spans="1:2" x14ac:dyDescent="0.2">
      <c r="A316" s="113"/>
      <c r="B316" s="113"/>
    </row>
    <row r="317" spans="1:2" x14ac:dyDescent="0.2">
      <c r="A317" s="113"/>
      <c r="B317" s="113"/>
    </row>
    <row r="318" spans="1:2" x14ac:dyDescent="0.2">
      <c r="A318" s="113"/>
      <c r="B318" s="113"/>
    </row>
    <row r="319" spans="1:2" x14ac:dyDescent="0.2">
      <c r="A319" s="113"/>
      <c r="B319" s="113"/>
    </row>
    <row r="320" spans="1:2" x14ac:dyDescent="0.2">
      <c r="A320" s="113"/>
      <c r="B320" s="113"/>
    </row>
    <row r="321" spans="1:2" x14ac:dyDescent="0.2">
      <c r="A321" s="113"/>
      <c r="B321" s="113"/>
    </row>
    <row r="322" spans="1:2" x14ac:dyDescent="0.2">
      <c r="A322" s="113"/>
      <c r="B322" s="113"/>
    </row>
    <row r="323" spans="1:2" x14ac:dyDescent="0.2">
      <c r="A323" s="113"/>
      <c r="B323" s="113"/>
    </row>
    <row r="324" spans="1:2" x14ac:dyDescent="0.2">
      <c r="A324" s="113"/>
      <c r="B324" s="113"/>
    </row>
    <row r="325" spans="1:2" x14ac:dyDescent="0.2">
      <c r="A325" s="113"/>
      <c r="B325" s="113"/>
    </row>
    <row r="326" spans="1:2" x14ac:dyDescent="0.2">
      <c r="A326" s="113"/>
      <c r="B326" s="113"/>
    </row>
    <row r="327" spans="1:2" x14ac:dyDescent="0.2">
      <c r="A327" s="113"/>
      <c r="B327" s="113"/>
    </row>
    <row r="328" spans="1:2" x14ac:dyDescent="0.2">
      <c r="A328" s="113"/>
      <c r="B328" s="113"/>
    </row>
    <row r="329" spans="1:2" x14ac:dyDescent="0.2">
      <c r="A329" s="113"/>
      <c r="B329" s="113"/>
    </row>
    <row r="330" spans="1:2" x14ac:dyDescent="0.2">
      <c r="A330" s="113"/>
      <c r="B330" s="113"/>
    </row>
    <row r="331" spans="1:2" x14ac:dyDescent="0.2">
      <c r="A331" s="113"/>
      <c r="B331" s="113"/>
    </row>
    <row r="332" spans="1:2" x14ac:dyDescent="0.2">
      <c r="A332" s="113"/>
      <c r="B332" s="113"/>
    </row>
    <row r="333" spans="1:2" x14ac:dyDescent="0.2">
      <c r="A333" s="113"/>
      <c r="B333" s="113"/>
    </row>
    <row r="334" spans="1:2" x14ac:dyDescent="0.2">
      <c r="A334" s="113"/>
      <c r="B334" s="113"/>
    </row>
    <row r="335" spans="1:2" x14ac:dyDescent="0.2">
      <c r="A335" s="113"/>
      <c r="B335" s="113"/>
    </row>
    <row r="336" spans="1:2" x14ac:dyDescent="0.2">
      <c r="A336" s="113"/>
      <c r="B336" s="113"/>
    </row>
    <row r="337" spans="1:2" x14ac:dyDescent="0.2">
      <c r="A337" s="113"/>
      <c r="B337" s="113"/>
    </row>
    <row r="338" spans="1:2" x14ac:dyDescent="0.2">
      <c r="A338" s="113"/>
      <c r="B338" s="113"/>
    </row>
    <row r="339" spans="1:2" x14ac:dyDescent="0.2">
      <c r="A339" s="113"/>
      <c r="B339" s="113"/>
    </row>
    <row r="340" spans="1:2" x14ac:dyDescent="0.2">
      <c r="A340" s="113"/>
      <c r="B340" s="113"/>
    </row>
    <row r="341" spans="1:2" x14ac:dyDescent="0.2">
      <c r="A341" s="113"/>
      <c r="B341" s="113"/>
    </row>
    <row r="342" spans="1:2" x14ac:dyDescent="0.2">
      <c r="A342" s="113"/>
      <c r="B342" s="113"/>
    </row>
    <row r="343" spans="1:2" x14ac:dyDescent="0.2">
      <c r="A343" s="113"/>
      <c r="B343" s="113"/>
    </row>
    <row r="344" spans="1:2" x14ac:dyDescent="0.2">
      <c r="A344" s="113"/>
      <c r="B344" s="113"/>
    </row>
    <row r="345" spans="1:2" x14ac:dyDescent="0.2">
      <c r="A345" s="113"/>
      <c r="B345" s="113"/>
    </row>
    <row r="346" spans="1:2" x14ac:dyDescent="0.2">
      <c r="A346" s="113"/>
      <c r="B346" s="113"/>
    </row>
    <row r="347" spans="1:2" x14ac:dyDescent="0.2">
      <c r="A347" s="113"/>
      <c r="B347" s="113"/>
    </row>
    <row r="348" spans="1:2" x14ac:dyDescent="0.2">
      <c r="A348" s="113"/>
      <c r="B348" s="113"/>
    </row>
    <row r="349" spans="1:2" x14ac:dyDescent="0.2">
      <c r="A349" s="113"/>
      <c r="B349" s="113"/>
    </row>
    <row r="350" spans="1:2" x14ac:dyDescent="0.2">
      <c r="A350" s="113"/>
      <c r="B350" s="113"/>
    </row>
    <row r="351" spans="1:2" x14ac:dyDescent="0.2">
      <c r="A351" s="113"/>
      <c r="B351" s="113"/>
    </row>
    <row r="352" spans="1:2" x14ac:dyDescent="0.2">
      <c r="A352" s="113"/>
      <c r="B352" s="113"/>
    </row>
    <row r="353" spans="1:2" x14ac:dyDescent="0.2">
      <c r="A353" s="113"/>
      <c r="B353" s="113"/>
    </row>
    <row r="354" spans="1:2" x14ac:dyDescent="0.2">
      <c r="A354" s="113"/>
      <c r="B354" s="113"/>
    </row>
    <row r="355" spans="1:2" x14ac:dyDescent="0.2">
      <c r="A355" s="113"/>
      <c r="B355" s="113"/>
    </row>
    <row r="356" spans="1:2" x14ac:dyDescent="0.2">
      <c r="A356" s="113"/>
      <c r="B356" s="113"/>
    </row>
    <row r="357" spans="1:2" x14ac:dyDescent="0.2">
      <c r="A357" s="113"/>
      <c r="B357" s="113"/>
    </row>
    <row r="358" spans="1:2" x14ac:dyDescent="0.2">
      <c r="A358" s="113"/>
      <c r="B358" s="113"/>
    </row>
    <row r="359" spans="1:2" x14ac:dyDescent="0.2">
      <c r="A359" s="113"/>
      <c r="B359" s="113"/>
    </row>
    <row r="360" spans="1:2" x14ac:dyDescent="0.2">
      <c r="A360" s="113"/>
      <c r="B360" s="113"/>
    </row>
    <row r="361" spans="1:2" x14ac:dyDescent="0.2">
      <c r="A361" s="113"/>
      <c r="B361" s="113"/>
    </row>
    <row r="362" spans="1:2" x14ac:dyDescent="0.2">
      <c r="A362" s="113"/>
      <c r="B362" s="113"/>
    </row>
    <row r="363" spans="1:2" x14ac:dyDescent="0.2">
      <c r="A363" s="113"/>
      <c r="B363" s="113"/>
    </row>
    <row r="364" spans="1:2" x14ac:dyDescent="0.2">
      <c r="A364" s="113"/>
      <c r="B364" s="113"/>
    </row>
    <row r="365" spans="1:2" x14ac:dyDescent="0.2">
      <c r="A365" s="113"/>
      <c r="B365" s="113"/>
    </row>
    <row r="366" spans="1:2" x14ac:dyDescent="0.2">
      <c r="A366" s="113"/>
      <c r="B366" s="113"/>
    </row>
    <row r="367" spans="1:2" x14ac:dyDescent="0.2">
      <c r="A367" s="113"/>
      <c r="B367" s="113"/>
    </row>
    <row r="368" spans="1:2" x14ac:dyDescent="0.2">
      <c r="A368" s="113"/>
      <c r="B368" s="113"/>
    </row>
    <row r="369" spans="1:2" x14ac:dyDescent="0.2">
      <c r="A369" s="113"/>
      <c r="B369" s="113"/>
    </row>
    <row r="370" spans="1:2" x14ac:dyDescent="0.2">
      <c r="A370" s="113"/>
      <c r="B370" s="113"/>
    </row>
    <row r="371" spans="1:2" x14ac:dyDescent="0.2">
      <c r="A371" s="113"/>
      <c r="B371" s="113"/>
    </row>
    <row r="372" spans="1:2" x14ac:dyDescent="0.2">
      <c r="A372" s="113"/>
      <c r="B372" s="113"/>
    </row>
    <row r="373" spans="1:2" x14ac:dyDescent="0.2">
      <c r="A373" s="113"/>
      <c r="B373" s="113"/>
    </row>
    <row r="374" spans="1:2" x14ac:dyDescent="0.2">
      <c r="A374" s="113"/>
      <c r="B374" s="113"/>
    </row>
    <row r="375" spans="1:2" x14ac:dyDescent="0.2">
      <c r="A375" s="113"/>
      <c r="B375" s="113"/>
    </row>
    <row r="376" spans="1:2" x14ac:dyDescent="0.2">
      <c r="A376" s="113"/>
      <c r="B376" s="113"/>
    </row>
    <row r="377" spans="1:2" x14ac:dyDescent="0.2">
      <c r="A377" s="113"/>
      <c r="B377" s="113"/>
    </row>
  </sheetData>
  <mergeCells count="151">
    <mergeCell ref="E10:K10"/>
    <mergeCell ref="B12:C12"/>
    <mergeCell ref="B13:C13"/>
    <mergeCell ref="H2:K2"/>
    <mergeCell ref="H3:K3"/>
    <mergeCell ref="H4:K4"/>
    <mergeCell ref="A7:K7"/>
    <mergeCell ref="A8:K8"/>
    <mergeCell ref="A9:B9"/>
    <mergeCell ref="B14:C14"/>
    <mergeCell ref="B15:C15"/>
    <mergeCell ref="B16:C16"/>
    <mergeCell ref="B17:C17"/>
    <mergeCell ref="B18:C18"/>
    <mergeCell ref="B19:C19"/>
    <mergeCell ref="A10:A11"/>
    <mergeCell ref="B10:C11"/>
    <mergeCell ref="D10:D11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9:C69"/>
    <mergeCell ref="B56:C56"/>
    <mergeCell ref="B57:C57"/>
    <mergeCell ref="B58:C58"/>
    <mergeCell ref="B59:C59"/>
    <mergeCell ref="B60:C60"/>
    <mergeCell ref="B61:C61"/>
    <mergeCell ref="B79:C79"/>
    <mergeCell ref="B80:C80"/>
    <mergeCell ref="B83:C83"/>
    <mergeCell ref="B90:B91"/>
    <mergeCell ref="M91:N91"/>
    <mergeCell ref="O91:P91"/>
    <mergeCell ref="B70:C70"/>
    <mergeCell ref="B71:C71"/>
    <mergeCell ref="B72:C72"/>
    <mergeCell ref="B73:C73"/>
    <mergeCell ref="B75:C75"/>
    <mergeCell ref="B76:C76"/>
    <mergeCell ref="AC91:AD91"/>
    <mergeCell ref="AE91:AF91"/>
    <mergeCell ref="AG91:AH91"/>
    <mergeCell ref="AI91:AJ91"/>
    <mergeCell ref="AK91:AL91"/>
    <mergeCell ref="AM91:AN91"/>
    <mergeCell ref="Q91:R91"/>
    <mergeCell ref="S91:T91"/>
    <mergeCell ref="U91:V91"/>
    <mergeCell ref="W91:X91"/>
    <mergeCell ref="Y91:Z91"/>
    <mergeCell ref="AA91:AB91"/>
    <mergeCell ref="BA91:BB91"/>
    <mergeCell ref="BC91:BD91"/>
    <mergeCell ref="BE91:BF91"/>
    <mergeCell ref="BG91:BH91"/>
    <mergeCell ref="BI91:BJ91"/>
    <mergeCell ref="BK91:BL91"/>
    <mergeCell ref="AO91:AP91"/>
    <mergeCell ref="AQ91:AR91"/>
    <mergeCell ref="AS91:AT91"/>
    <mergeCell ref="AU91:AV91"/>
    <mergeCell ref="AW91:AX91"/>
    <mergeCell ref="AY91:AZ91"/>
    <mergeCell ref="BY91:BZ91"/>
    <mergeCell ref="CA91:CB91"/>
    <mergeCell ref="CC91:CD91"/>
    <mergeCell ref="CE91:CF91"/>
    <mergeCell ref="CG91:CH91"/>
    <mergeCell ref="CI91:CJ91"/>
    <mergeCell ref="BM91:BN91"/>
    <mergeCell ref="BO91:BP91"/>
    <mergeCell ref="BQ91:BR91"/>
    <mergeCell ref="BS91:BT91"/>
    <mergeCell ref="BU91:BV91"/>
    <mergeCell ref="BW91:BX91"/>
    <mergeCell ref="DS91:DT91"/>
    <mergeCell ref="CW91:CX91"/>
    <mergeCell ref="CY91:CZ91"/>
    <mergeCell ref="DA91:DB91"/>
    <mergeCell ref="DC91:DD91"/>
    <mergeCell ref="DE91:DF91"/>
    <mergeCell ref="DG91:DH91"/>
    <mergeCell ref="CK91:CL91"/>
    <mergeCell ref="CM91:CN91"/>
    <mergeCell ref="CO91:CP91"/>
    <mergeCell ref="CQ91:CR91"/>
    <mergeCell ref="CS91:CT91"/>
    <mergeCell ref="CU91:CV91"/>
    <mergeCell ref="I110:J110"/>
    <mergeCell ref="ES91:ET91"/>
    <mergeCell ref="B92:B93"/>
    <mergeCell ref="B94:C94"/>
    <mergeCell ref="A95:K95"/>
    <mergeCell ref="I100:K100"/>
    <mergeCell ref="A102:C102"/>
    <mergeCell ref="EG91:EH91"/>
    <mergeCell ref="EI91:EJ91"/>
    <mergeCell ref="EK91:EL91"/>
    <mergeCell ref="EM91:EN91"/>
    <mergeCell ref="EO91:EP91"/>
    <mergeCell ref="EQ91:ER91"/>
    <mergeCell ref="DU91:DV91"/>
    <mergeCell ref="DW91:DX91"/>
    <mergeCell ref="DY91:DZ91"/>
    <mergeCell ref="EA91:EB91"/>
    <mergeCell ref="EC91:ED91"/>
    <mergeCell ref="EE91:EF91"/>
    <mergeCell ref="DI91:DJ91"/>
    <mergeCell ref="DK91:DL91"/>
    <mergeCell ref="DM91:DN91"/>
    <mergeCell ref="DO91:DP91"/>
    <mergeCell ref="DQ91:DR91"/>
  </mergeCells>
  <conditionalFormatting sqref="H22:K22 I21:K21">
    <cfRule type="expression" dxfId="16" priority="17">
      <formula>ROUND(H21,0)-H21&lt;&gt;0</formula>
    </cfRule>
  </conditionalFormatting>
  <conditionalFormatting sqref="H21">
    <cfRule type="expression" dxfId="15" priority="16">
      <formula>ROUND(H21,0)-H21&lt;&gt;0</formula>
    </cfRule>
  </conditionalFormatting>
  <conditionalFormatting sqref="H15:K19">
    <cfRule type="expression" dxfId="14" priority="15">
      <formula>ROUND(H15,0)-H15&lt;&gt;0</formula>
    </cfRule>
  </conditionalFormatting>
  <conditionalFormatting sqref="J70:J71 J77:K78">
    <cfRule type="expression" dxfId="13" priority="14">
      <formula>ROUND(J70,0)-J70&lt;&gt;0</formula>
    </cfRule>
  </conditionalFormatting>
  <conditionalFormatting sqref="K79">
    <cfRule type="expression" dxfId="12" priority="13">
      <formula>ROUND(K79,0)-K79&lt;&gt;0</formula>
    </cfRule>
  </conditionalFormatting>
  <conditionalFormatting sqref="J79">
    <cfRule type="expression" dxfId="11" priority="12">
      <formula>ROUND(J79,0)-J79&lt;&gt;0</formula>
    </cfRule>
  </conditionalFormatting>
  <conditionalFormatting sqref="J69">
    <cfRule type="expression" dxfId="10" priority="11">
      <formula>ROUND(J69,0)-J69&lt;&gt;0</formula>
    </cfRule>
  </conditionalFormatting>
  <conditionalFormatting sqref="J67:K68">
    <cfRule type="expression" dxfId="9" priority="10">
      <formula>ROUND(J67,0)-J67&lt;&gt;0</formula>
    </cfRule>
  </conditionalFormatting>
  <conditionalFormatting sqref="H24">
    <cfRule type="expression" dxfId="8" priority="9">
      <formula>ROUND(H24,0)-H24&lt;&gt;0</formula>
    </cfRule>
  </conditionalFormatting>
  <conditionalFormatting sqref="H25">
    <cfRule type="expression" dxfId="7" priority="8">
      <formula>ROUND(H25,0)-H25&lt;&gt;0</formula>
    </cfRule>
  </conditionalFormatting>
  <conditionalFormatting sqref="H37:I37 H33:I34 H28:J32">
    <cfRule type="expression" dxfId="6" priority="7">
      <formula>ROUND(H28,0)-H28&lt;&gt;0</formula>
    </cfRule>
  </conditionalFormatting>
  <conditionalFormatting sqref="H36:I36">
    <cfRule type="expression" dxfId="5" priority="6">
      <formula>ROUND(H36,0)-H36&lt;&gt;0</formula>
    </cfRule>
  </conditionalFormatting>
  <conditionalFormatting sqref="J34 J36">
    <cfRule type="expression" dxfId="4" priority="5">
      <formula>ROUND(J34,0)-J34&lt;&gt;0</formula>
    </cfRule>
  </conditionalFormatting>
  <conditionalFormatting sqref="H35:I35">
    <cfRule type="expression" dxfId="3" priority="4">
      <formula>ROUND(H35,0)-H35&lt;&gt;0</formula>
    </cfRule>
  </conditionalFormatting>
  <conditionalFormatting sqref="J35">
    <cfRule type="expression" dxfId="2" priority="3">
      <formula>ROUND(J35,0)-J35&lt;&gt;0</formula>
    </cfRule>
  </conditionalFormatting>
  <conditionalFormatting sqref="J33">
    <cfRule type="expression" dxfId="1" priority="2">
      <formula>ROUND(J33,0)-J33&lt;&gt;0</formula>
    </cfRule>
  </conditionalFormatting>
  <conditionalFormatting sqref="J37">
    <cfRule type="expression" dxfId="0" priority="1">
      <formula>ROUND(J37,0)-J37&lt;&gt;0</formula>
    </cfRule>
  </conditionalFormatting>
  <printOptions horizontalCentered="1"/>
  <pageMargins left="0.31496062992125984" right="0.23622047244094491" top="0" bottom="0" header="0" footer="0"/>
  <pageSetup paperSize="9" scale="16" orientation="portrait" r:id="rId1"/>
  <headerFooter alignWithMargins="0"/>
  <rowBreaks count="2" manualBreakCount="2">
    <brk id="94" max="10" man="1"/>
    <brk id="105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E35" sqref="E3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22E35A-5824-4670-957B-BEEFD4DE719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30850-CE27-483F-869F-00DE36B684E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6877D-245E-42EF-A264-0466B2BA298C}">
  <dimension ref="A1"/>
  <sheetViews>
    <sheetView workbookViewId="0">
      <selection activeCell="L33" sqref="L33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CFB0E-677A-49C2-8C80-4DA8493E1DEF}">
  <dimension ref="A1"/>
  <sheetViews>
    <sheetView workbookViewId="0">
      <selection activeCell="M35" sqref="M3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Январь 25</vt:lpstr>
      <vt:lpstr>Февраль 25</vt:lpstr>
      <vt:lpstr>Март 2025</vt:lpstr>
      <vt:lpstr>Апрель 2025</vt:lpstr>
      <vt:lpstr>Май 2025</vt:lpstr>
      <vt:lpstr>Июнь 2025</vt:lpstr>
      <vt:lpstr>Июль 2025</vt:lpstr>
      <vt:lpstr>'Февраль 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 Елена Евгеньевна</dc:creator>
  <cp:lastModifiedBy>Лукина Елена Евгеньевна</cp:lastModifiedBy>
  <dcterms:created xsi:type="dcterms:W3CDTF">2015-06-05T18:19:34Z</dcterms:created>
  <dcterms:modified xsi:type="dcterms:W3CDTF">2025-03-26T14:35:15Z</dcterms:modified>
</cp:coreProperties>
</file>