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86" i="1" l="1"/>
  <c r="AB79" i="1"/>
  <c r="AB71" i="1"/>
  <c r="AB63" i="1"/>
  <c r="AB56" i="1"/>
  <c r="AB49" i="1"/>
  <c r="AB40" i="1"/>
  <c r="AB31" i="1"/>
  <c r="AB23" i="1"/>
  <c r="AB19" i="1"/>
  <c r="AB13" i="1"/>
  <c r="AB10" i="1"/>
  <c r="O72" i="1" l="1"/>
  <c r="O73" i="1"/>
  <c r="O74" i="1"/>
  <c r="O75" i="1"/>
  <c r="O76" i="1"/>
  <c r="O77" i="1"/>
  <c r="O78" i="1"/>
  <c r="O81" i="1"/>
  <c r="O82" i="1"/>
  <c r="O83" i="1"/>
  <c r="O84" i="1"/>
  <c r="O85" i="1"/>
  <c r="O87" i="1"/>
  <c r="O88" i="1"/>
  <c r="O89" i="1"/>
  <c r="O90" i="1"/>
  <c r="O91" i="1"/>
  <c r="O92" i="1"/>
  <c r="X87" i="1"/>
  <c r="X88" i="1"/>
  <c r="X89" i="1"/>
  <c r="X90" i="1"/>
  <c r="X91" i="1"/>
  <c r="X92" i="1"/>
  <c r="X81" i="1"/>
  <c r="X82" i="1"/>
  <c r="X83" i="1"/>
  <c r="X84" i="1"/>
  <c r="X85" i="1"/>
  <c r="X72" i="1"/>
  <c r="X73" i="1"/>
  <c r="X74" i="1"/>
  <c r="X75" i="1"/>
  <c r="X76" i="1"/>
  <c r="X77" i="1"/>
  <c r="X78" i="1"/>
  <c r="X64" i="1"/>
  <c r="X65" i="1"/>
  <c r="X66" i="1"/>
  <c r="X67" i="1"/>
  <c r="X68" i="1"/>
  <c r="X69" i="1"/>
  <c r="X70" i="1"/>
  <c r="X57" i="1"/>
  <c r="X58" i="1"/>
  <c r="X59" i="1"/>
  <c r="X60" i="1"/>
  <c r="X61" i="1"/>
  <c r="X62" i="1"/>
  <c r="X41" i="1"/>
  <c r="X42" i="1"/>
  <c r="X43" i="1"/>
  <c r="X44" i="1"/>
  <c r="X45" i="1"/>
  <c r="X46" i="1"/>
  <c r="X47" i="1"/>
  <c r="X48" i="1"/>
  <c r="X50" i="1"/>
  <c r="X51" i="1"/>
  <c r="X52" i="1"/>
  <c r="X53" i="1"/>
  <c r="X54" i="1"/>
  <c r="X55" i="1"/>
  <c r="O86" i="1" l="1"/>
  <c r="AA79" i="1" l="1"/>
  <c r="AA13" i="1"/>
  <c r="AA19" i="1"/>
  <c r="AA23" i="1"/>
  <c r="AA31" i="1"/>
  <c r="AA40" i="1"/>
  <c r="AA49" i="1"/>
  <c r="AA56" i="1"/>
  <c r="AA63" i="1"/>
  <c r="AA71" i="1"/>
  <c r="AA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7" i="1"/>
  <c r="Y88" i="1"/>
  <c r="Y89" i="1"/>
  <c r="Y90" i="1"/>
  <c r="Y91" i="1"/>
  <c r="Y92" i="1"/>
  <c r="Y1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10" i="1"/>
  <c r="O71" i="1" l="1"/>
  <c r="X40" i="1"/>
  <c r="X56" i="1"/>
  <c r="X86" i="1"/>
  <c r="Y86" i="1" s="1"/>
  <c r="AA86" i="1" s="1"/>
  <c r="X71" i="1"/>
  <c r="X63" i="1"/>
  <c r="O69" i="1" l="1"/>
  <c r="X80" i="1"/>
  <c r="O80" i="1"/>
  <c r="X79" i="1"/>
  <c r="O79" i="1"/>
  <c r="E79" i="1"/>
  <c r="D7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X49" i="1"/>
  <c r="O49" i="1"/>
  <c r="E49" i="1"/>
  <c r="D49" i="1"/>
  <c r="O48" i="1"/>
  <c r="O46" i="1"/>
  <c r="O45" i="1"/>
  <c r="O44" i="1"/>
  <c r="O43" i="1"/>
  <c r="O42" i="1"/>
  <c r="O41" i="1"/>
  <c r="O40" i="1"/>
  <c r="D40" i="1"/>
  <c r="X39" i="1"/>
  <c r="O39" i="1"/>
  <c r="O38" i="1"/>
  <c r="O37" i="1"/>
  <c r="X36" i="1"/>
  <c r="O36" i="1"/>
  <c r="X35" i="1"/>
  <c r="O35" i="1"/>
  <c r="X34" i="1"/>
  <c r="O34" i="1"/>
  <c r="X33" i="1"/>
  <c r="O33" i="1"/>
  <c r="X32" i="1"/>
  <c r="O32" i="1"/>
  <c r="X31" i="1"/>
  <c r="O31" i="1"/>
  <c r="E31" i="1"/>
  <c r="D31" i="1"/>
  <c r="O30" i="1"/>
  <c r="X29" i="1"/>
  <c r="O29" i="1"/>
  <c r="X28" i="1"/>
  <c r="O28" i="1"/>
  <c r="X27" i="1"/>
  <c r="O27" i="1"/>
  <c r="X26" i="1"/>
  <c r="O26" i="1"/>
  <c r="X25" i="1"/>
  <c r="O25" i="1"/>
  <c r="X24" i="1"/>
  <c r="O24" i="1"/>
  <c r="X23" i="1"/>
  <c r="O23" i="1"/>
  <c r="E23" i="1"/>
  <c r="D23" i="1"/>
  <c r="X22" i="1"/>
  <c r="O22" i="1"/>
  <c r="X21" i="1"/>
  <c r="O21" i="1"/>
  <c r="X20" i="1"/>
  <c r="O20" i="1"/>
  <c r="X19" i="1"/>
  <c r="O19" i="1"/>
  <c r="E19" i="1"/>
  <c r="D19" i="1"/>
  <c r="X18" i="1"/>
  <c r="O18" i="1"/>
  <c r="X17" i="1"/>
  <c r="O17" i="1"/>
  <c r="X16" i="1"/>
  <c r="O16" i="1"/>
  <c r="X15" i="1"/>
  <c r="O15" i="1"/>
  <c r="X14" i="1"/>
  <c r="O14" i="1"/>
  <c r="X13" i="1"/>
  <c r="O13" i="1"/>
  <c r="E13" i="1"/>
  <c r="D13" i="1"/>
  <c r="X12" i="1"/>
  <c r="O12" i="1"/>
  <c r="X10" i="1"/>
  <c r="O10" i="1"/>
  <c r="E10" i="1"/>
  <c r="D10" i="1"/>
</calcChain>
</file>

<file path=xl/sharedStrings.xml><?xml version="1.0" encoding="utf-8"?>
<sst xmlns="http://schemas.openxmlformats.org/spreadsheetml/2006/main" count="409" uniqueCount="184">
  <si>
    <t xml:space="preserve"> </t>
  </si>
  <si>
    <t>УТВЕРЖДАЮ</t>
  </si>
  <si>
    <t>______________</t>
  </si>
  <si>
    <t>"______"_____________2020г.</t>
  </si>
  <si>
    <t>не печатается</t>
  </si>
  <si>
    <t>Дата</t>
  </si>
  <si>
    <t xml:space="preserve">Время </t>
  </si>
  <si>
    <r>
      <t xml:space="preserve">t - </t>
    </r>
    <r>
      <rPr>
        <b/>
        <sz val="10"/>
        <rFont val="Symbol"/>
        <family val="1"/>
        <charset val="2"/>
      </rPr>
      <t>°</t>
    </r>
    <r>
      <rPr>
        <b/>
        <sz val="10"/>
        <rFont val="Arial Cyr"/>
        <family val="2"/>
        <charset val="204"/>
      </rPr>
      <t>С</t>
    </r>
  </si>
  <si>
    <t xml:space="preserve">Кмакс </t>
  </si>
  <si>
    <t>ПСТ</t>
  </si>
  <si>
    <t>Принадлежность</t>
  </si>
  <si>
    <t xml:space="preserve">№ </t>
  </si>
  <si>
    <t>трансформатор №1</t>
  </si>
  <si>
    <t>трансформатор №2</t>
  </si>
  <si>
    <t>тр №1</t>
  </si>
  <si>
    <t>тр №2</t>
  </si>
  <si>
    <t xml:space="preserve"> пст</t>
  </si>
  <si>
    <t>направление</t>
  </si>
  <si>
    <t>Sтр-ра</t>
  </si>
  <si>
    <t>Ia</t>
  </si>
  <si>
    <t>Ib</t>
  </si>
  <si>
    <t>Ic</t>
  </si>
  <si>
    <t>Uф/Uл</t>
  </si>
  <si>
    <t>Iср.</t>
  </si>
  <si>
    <t>Kзагр.</t>
  </si>
  <si>
    <t>ПБВ</t>
  </si>
  <si>
    <t>ТП</t>
  </si>
  <si>
    <t>ОП г.Обнинск</t>
  </si>
  <si>
    <t xml:space="preserve">тр-р №1              </t>
  </si>
  <si>
    <t>228/397</t>
  </si>
  <si>
    <t>5-3</t>
  </si>
  <si>
    <t>тр-р № 2</t>
  </si>
  <si>
    <t>ВРУ 1 В1Экобазар</t>
  </si>
  <si>
    <t>ВРУ 2 В2 Экобазар</t>
  </si>
  <si>
    <t>ВРУ 2 В1 Экобазар</t>
  </si>
  <si>
    <t>-</t>
  </si>
  <si>
    <t>38</t>
  </si>
  <si>
    <t>тр-р №1</t>
  </si>
  <si>
    <t>235/409</t>
  </si>
  <si>
    <t>тр-р №2</t>
  </si>
  <si>
    <t>234/406</t>
  </si>
  <si>
    <t>РТП</t>
  </si>
  <si>
    <t>Курчатова 76 ВРУ1 В1</t>
  </si>
  <si>
    <t>курчатова 76 ВРу1 В2</t>
  </si>
  <si>
    <t>Курчатова 76 ВРУ2 В2</t>
  </si>
  <si>
    <t>Курчатова 76 ВРу2 В2</t>
  </si>
  <si>
    <t>АЗС</t>
  </si>
  <si>
    <t>Курчатова 80 ВРУ В1</t>
  </si>
  <si>
    <t>Курчатова 80 ВРУ В2</t>
  </si>
  <si>
    <t>Курчатова 78 ВРУ1 В1</t>
  </si>
  <si>
    <t>Курчатоа 78 ВРУ1 В2</t>
  </si>
  <si>
    <t>235/410</t>
  </si>
  <si>
    <t>232/404</t>
  </si>
  <si>
    <t>Курчатова 72 ВРУ оф В1</t>
  </si>
  <si>
    <t>Курчатова 72 ВРУ оф В2</t>
  </si>
  <si>
    <t>Курчатова 72 ВРУ В1</t>
  </si>
  <si>
    <t>Курчатова 72 ВРУ В2</t>
  </si>
  <si>
    <t>Курчатова 74 ВРУ В1</t>
  </si>
  <si>
    <t>231/400</t>
  </si>
  <si>
    <t>237/412</t>
  </si>
  <si>
    <t>Калужская 18</t>
  </si>
  <si>
    <t>Калужская 20А</t>
  </si>
  <si>
    <t>227/400</t>
  </si>
  <si>
    <t>Калужская 26 ВРУ-1 В1</t>
  </si>
  <si>
    <t>Калужская 26 ВРУ1 В2</t>
  </si>
  <si>
    <t>калужская 26 ВРУ2 В1</t>
  </si>
  <si>
    <t>Калужская 26 ВРУ2 В2</t>
  </si>
  <si>
    <t>Маркса 126 ВРУ1 В1</t>
  </si>
  <si>
    <t>Маркса 126 ВРУ1 В2</t>
  </si>
  <si>
    <t>Маркса 126 ВРУ2 В2</t>
  </si>
  <si>
    <t>Калужская 22</t>
  </si>
  <si>
    <t>Калужская 24 А</t>
  </si>
  <si>
    <t>Маркса 126 ВРУ3 В1</t>
  </si>
  <si>
    <t>Маркса 126 ВРУ3 В2</t>
  </si>
  <si>
    <t>Калужская 24Б</t>
  </si>
  <si>
    <t>тр-р № 1</t>
  </si>
  <si>
    <t>229/398</t>
  </si>
  <si>
    <t>228/400</t>
  </si>
  <si>
    <t>Маркса 89 ВРУ2 В1</t>
  </si>
  <si>
    <t>Маркса 89 ВРУ2 В2</t>
  </si>
  <si>
    <t>Маркса 89 ВРУ1 В1</t>
  </si>
  <si>
    <t>Маркса 89 ВРУ1 В2</t>
  </si>
  <si>
    <t>Маркса 93 ВРУ2 В1</t>
  </si>
  <si>
    <t>Маркса 93 ВРУ2В2</t>
  </si>
  <si>
    <t>Маркса93 ВРУ1В1</t>
  </si>
  <si>
    <t>Маркса93 ВРУ1 В2</t>
  </si>
  <si>
    <t xml:space="preserve">7Д стройка </t>
  </si>
  <si>
    <t>Котедж</t>
  </si>
  <si>
    <t>1Д стройка</t>
  </si>
  <si>
    <t>Атомойка</t>
  </si>
  <si>
    <t>7д стройка</t>
  </si>
  <si>
    <t>5Д стройка</t>
  </si>
  <si>
    <t>7Д стройка</t>
  </si>
  <si>
    <t>230/398</t>
  </si>
  <si>
    <t>Белкинская 6 ВРУ1 В1</t>
  </si>
  <si>
    <t>Белкинская 6 ВРУ1 В2</t>
  </si>
  <si>
    <t>Белкинская 6 ВРУ2 В1</t>
  </si>
  <si>
    <t>Белкинская 6 ВРУ2 В2</t>
  </si>
  <si>
    <t>Белкинская 4 В1</t>
  </si>
  <si>
    <t>Белкинская 4 В2</t>
  </si>
  <si>
    <t>Школа ВРУ1 В1</t>
  </si>
  <si>
    <t>Школа ВРУ1 В2</t>
  </si>
  <si>
    <t>Школа ВРУ2 В1</t>
  </si>
  <si>
    <t>Школа ВРУ2 В2</t>
  </si>
  <si>
    <t>228/395</t>
  </si>
  <si>
    <t>Маркса 79 ЩС3 В1</t>
  </si>
  <si>
    <t>Маркса 79 ЩС3 В2</t>
  </si>
  <si>
    <t>Маркса 79 ВРУ1.2 В1</t>
  </si>
  <si>
    <t>Маркса79 ВРУ1.2 В2</t>
  </si>
  <si>
    <t>Маркса 79 ВРУ7 В1</t>
  </si>
  <si>
    <t>Маркса 79 ВРУ7 В2</t>
  </si>
  <si>
    <t>Маркса 79 ВРУ3.4 В1</t>
  </si>
  <si>
    <t>Маркса 79 ВРУ3.4 В2</t>
  </si>
  <si>
    <t>Офисы В1</t>
  </si>
  <si>
    <t>Офисы В2</t>
  </si>
  <si>
    <t>Белкинская 2 В1</t>
  </si>
  <si>
    <t>Белкинская 2 В2</t>
  </si>
  <si>
    <t>235/411</t>
  </si>
  <si>
    <t>226/394</t>
  </si>
  <si>
    <t>Маркса 83 ВРУ3 В1</t>
  </si>
  <si>
    <t>Маркса 83 ВРУ5 В2</t>
  </si>
  <si>
    <t>Маркса 83 ВРУ4 В1</t>
  </si>
  <si>
    <t>Маркса83 ВРУ3 В2</t>
  </si>
  <si>
    <t>Маркса 83 ВРУ1 В1</t>
  </si>
  <si>
    <t>Маркса 83 ВРУ1 В2</t>
  </si>
  <si>
    <t>Маркса 83 ВРУ2 В1</t>
  </si>
  <si>
    <t>Маркса 83 ВРУ 4 В2</t>
  </si>
  <si>
    <t>парковка</t>
  </si>
  <si>
    <t>Маркса 81 2 В1</t>
  </si>
  <si>
    <t>Маркса 81 В2</t>
  </si>
  <si>
    <t>226/390</t>
  </si>
  <si>
    <t>226/396</t>
  </si>
  <si>
    <t>Маркса 87 ВРУ1 В1</t>
  </si>
  <si>
    <t>Маркса 87 ВРУ1 В2</t>
  </si>
  <si>
    <t>Маркса 87 ВРУ2 В1</t>
  </si>
  <si>
    <t>Маркса87 ВРУ2 В2</t>
  </si>
  <si>
    <t>Маркса 87 ВРУ3 В1</t>
  </si>
  <si>
    <t>Маркса 87 ВРУ3 В2</t>
  </si>
  <si>
    <t>Маркса 87 ВРУ4 В1</t>
  </si>
  <si>
    <t>Маркса 83 ВРУ4 В2</t>
  </si>
  <si>
    <t>Маркса 87 ВРУ5 В1</t>
  </si>
  <si>
    <t>Маркса 87 ВРУ5 В2</t>
  </si>
  <si>
    <t>Маркса 87 ВРУ 1.5 В1</t>
  </si>
  <si>
    <t>Маркса 87 ВРУ 1.5 В2</t>
  </si>
  <si>
    <t>Маркса 85 2 В2</t>
  </si>
  <si>
    <t>Маркса 85 В1</t>
  </si>
  <si>
    <t>229/399</t>
  </si>
  <si>
    <t>Курчатова 25/1 В2</t>
  </si>
  <si>
    <t>калужская 16А</t>
  </si>
  <si>
    <t>калудская 16</t>
  </si>
  <si>
    <t>Калужская 20а рим</t>
  </si>
  <si>
    <t>Калужская 20</t>
  </si>
  <si>
    <t>Калужская 16А сити бизнес</t>
  </si>
  <si>
    <t>Калужская 16</t>
  </si>
  <si>
    <t>Курчатова 70 гаражи Фотооптика</t>
  </si>
  <si>
    <t>Калужская 8 дет сад</t>
  </si>
  <si>
    <t>Курчатова 70 фотооптик</t>
  </si>
  <si>
    <t>Маркса126 ВРУ2 В1</t>
  </si>
  <si>
    <t>РусСтройГруп</t>
  </si>
  <si>
    <t>Маркса 83 ВРУ2 В2</t>
  </si>
  <si>
    <t>Курчатова 25/1 ВРУ1</t>
  </si>
  <si>
    <t>Курчатова 25/1 ВРУ2</t>
  </si>
  <si>
    <t>Курчатова 25/3 ВРУ1</t>
  </si>
  <si>
    <t>Курчатова 25/3 ВРУ2</t>
  </si>
  <si>
    <t>Курчатова 25/3 ВРУ3</t>
  </si>
  <si>
    <t>Курчатова 25/1 ВРУ д/с</t>
  </si>
  <si>
    <t>ТП-1(30)</t>
  </si>
  <si>
    <t>Маркса 99/1 вру1 в1</t>
  </si>
  <si>
    <t>Маркса 99/1 вру3 в1</t>
  </si>
  <si>
    <t>Маркса 99/1 вру4 в1</t>
  </si>
  <si>
    <t>Маркса 97 вру2 в1</t>
  </si>
  <si>
    <t>Маркса 97 вру1 в1</t>
  </si>
  <si>
    <t>Наружное освещение</t>
  </si>
  <si>
    <t>Маркса 99/1 вру1 в2</t>
  </si>
  <si>
    <t>Маркса 99/1 вру3 в2</t>
  </si>
  <si>
    <t>Маркса 99/1 вру4 в2</t>
  </si>
  <si>
    <t>Маркса 971 вру1 в2</t>
  </si>
  <si>
    <t>Маркса 971 вру2 в2</t>
  </si>
  <si>
    <t>БКТП</t>
  </si>
  <si>
    <t>Суммарная загрузка ТП</t>
  </si>
  <si>
    <t>Свободная мощность</t>
  </si>
  <si>
    <t>кВт</t>
  </si>
  <si>
    <t>сумм К загр.</t>
  </si>
  <si>
    <t>Информация о наличии объема свободной для технологического присоединения потребителей трансформаторной мощности 
с указанием текущего объема свободной мощности по центрам питания  напряжением 35 кВ и ниже
по итогам 3 квартала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</si>
</sst>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1"/>
      <color theme="1"/>
      <name val="Calibri"/>
      <family val="2"/>
      <scheme val="minor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color indexed="17"/>
      <name val="Arial Cyr"/>
      <family val="2"/>
      <charset val="204"/>
    </font>
    <font>
      <b/>
      <sz val="12"/>
      <color indexed="17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Symbol"/>
      <family val="1"/>
      <charset val="2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F2C6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0">
    <xf numFmtId="0" fontId="0" fillId="0" borderId="0" xfId="0"/>
    <xf numFmtId="14" fontId="1" fillId="0" borderId="0" xfId="0" applyNumberFormat="1" applyFont="1" applyFill="1"/>
    <xf numFmtId="0" fontId="1" fillId="0" borderId="0" xfId="0" applyFont="1" applyFill="1"/>
    <xf numFmtId="0" fontId="1" fillId="0" borderId="0" xfId="0" applyNumberFormat="1" applyFont="1" applyFill="1"/>
    <xf numFmtId="0" fontId="2" fillId="0" borderId="0" xfId="0" applyFont="1" applyFill="1" applyAlignment="1">
      <alignment horizontal="center"/>
    </xf>
    <xf numFmtId="16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1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1" fontId="3" fillId="0" borderId="0" xfId="0" applyNumberFormat="1" applyFont="1" applyFill="1"/>
    <xf numFmtId="0" fontId="3" fillId="0" borderId="0" xfId="0" applyFont="1" applyFill="1"/>
    <xf numFmtId="14" fontId="4" fillId="0" borderId="1" xfId="0" applyNumberFormat="1" applyFont="1" applyFill="1" applyBorder="1" applyAlignment="1"/>
    <xf numFmtId="14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vertical="top" wrapText="1"/>
    </xf>
    <xf numFmtId="0" fontId="0" fillId="0" borderId="5" xfId="0" quotePrefix="1" applyFont="1" applyFill="1" applyBorder="1" applyAlignment="1" applyProtection="1">
      <alignment horizontal="center" vertical="top" wrapText="1"/>
    </xf>
    <xf numFmtId="14" fontId="1" fillId="0" borderId="15" xfId="0" applyNumberFormat="1" applyFont="1" applyFill="1" applyBorder="1"/>
    <xf numFmtId="0" fontId="1" fillId="0" borderId="16" xfId="0" applyFont="1" applyFill="1" applyBorder="1"/>
    <xf numFmtId="0" fontId="1" fillId="0" borderId="17" xfId="0" applyNumberFormat="1" applyFont="1" applyFill="1" applyBorder="1"/>
    <xf numFmtId="0" fontId="7" fillId="0" borderId="18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left" vertical="top" wrapText="1"/>
    </xf>
    <xf numFmtId="0" fontId="2" fillId="0" borderId="19" xfId="0" applyFont="1" applyFill="1" applyBorder="1" applyAlignment="1" applyProtection="1">
      <alignment vertical="top" wrapText="1"/>
    </xf>
    <xf numFmtId="0" fontId="0" fillId="0" borderId="20" xfId="0" quotePrefix="1" applyFont="1" applyFill="1" applyBorder="1" applyAlignment="1" applyProtection="1">
      <alignment horizontal="center" vertical="top" wrapText="1"/>
    </xf>
    <xf numFmtId="0" fontId="2" fillId="0" borderId="19" xfId="0" applyFont="1" applyFill="1" applyBorder="1" applyAlignment="1" applyProtection="1">
      <alignment horizontal="center" vertical="top" wrapText="1"/>
    </xf>
    <xf numFmtId="0" fontId="2" fillId="0" borderId="1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2" fillId="0" borderId="19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49" fontId="2" fillId="0" borderId="19" xfId="1" applyNumberFormat="1" applyFont="1" applyFill="1" applyBorder="1" applyAlignment="1">
      <alignment horizontal="center" vertical="center" wrapText="1"/>
    </xf>
    <xf numFmtId="2" fontId="2" fillId="0" borderId="21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1" fontId="2" fillId="0" borderId="21" xfId="1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2" fontId="1" fillId="2" borderId="22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2" fillId="0" borderId="22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/>
    <xf numFmtId="0" fontId="7" fillId="0" borderId="24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49" fontId="2" fillId="0" borderId="24" xfId="1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/>
    </xf>
    <xf numFmtId="0" fontId="2" fillId="0" borderId="0" xfId="0" applyFont="1" applyFill="1" applyBorder="1"/>
    <xf numFmtId="14" fontId="1" fillId="2" borderId="25" xfId="0" applyNumberFormat="1" applyFont="1" applyFill="1" applyBorder="1" applyAlignment="1">
      <alignment horizontal="left"/>
    </xf>
    <xf numFmtId="164" fontId="1" fillId="2" borderId="26" xfId="0" applyNumberFormat="1" applyFont="1" applyFill="1" applyBorder="1" applyAlignment="1">
      <alignment horizontal="left"/>
    </xf>
    <xf numFmtId="0" fontId="1" fillId="2" borderId="18" xfId="0" applyNumberFormat="1" applyFont="1" applyFill="1" applyBorder="1" applyAlignment="1">
      <alignment horizontal="left"/>
    </xf>
    <xf numFmtId="2" fontId="1" fillId="2" borderId="25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2" fillId="0" borderId="27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/>
    <xf numFmtId="0" fontId="7" fillId="0" borderId="26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/>
    </xf>
    <xf numFmtId="1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9" fontId="2" fillId="0" borderId="26" xfId="1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14" fontId="2" fillId="2" borderId="20" xfId="0" applyNumberFormat="1" applyFont="1" applyFill="1" applyBorder="1"/>
    <xf numFmtId="164" fontId="2" fillId="2" borderId="16" xfId="0" applyNumberFormat="1" applyFont="1" applyFill="1" applyBorder="1"/>
    <xf numFmtId="0" fontId="2" fillId="2" borderId="29" xfId="0" applyNumberFormat="1" applyFont="1" applyFill="1" applyBorder="1"/>
    <xf numFmtId="0" fontId="2" fillId="2" borderId="20" xfId="0" applyFont="1" applyFill="1" applyBorder="1"/>
    <xf numFmtId="0" fontId="2" fillId="2" borderId="29" xfId="0" applyFont="1" applyFill="1" applyBorder="1"/>
    <xf numFmtId="0" fontId="2" fillId="0" borderId="30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2" fillId="0" borderId="30" xfId="0" quotePrefix="1" applyFont="1" applyFill="1" applyBorder="1" applyAlignment="1" applyProtection="1">
      <alignment horizontal="left"/>
    </xf>
    <xf numFmtId="1" fontId="2" fillId="0" borderId="3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center"/>
    </xf>
    <xf numFmtId="49" fontId="7" fillId="0" borderId="24" xfId="0" applyNumberFormat="1" applyFont="1" applyFill="1" applyBorder="1" applyAlignment="1" applyProtection="1">
      <alignment horizontal="center"/>
    </xf>
    <xf numFmtId="0" fontId="2" fillId="0" borderId="24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14" fontId="2" fillId="2" borderId="25" xfId="0" applyNumberFormat="1" applyFont="1" applyFill="1" applyBorder="1"/>
    <xf numFmtId="164" fontId="2" fillId="2" borderId="26" xfId="0" applyNumberFormat="1" applyFont="1" applyFill="1" applyBorder="1"/>
    <xf numFmtId="0" fontId="2" fillId="2" borderId="18" xfId="0" applyNumberFormat="1" applyFont="1" applyFill="1" applyBorder="1"/>
    <xf numFmtId="0" fontId="2" fillId="2" borderId="0" xfId="0" applyFont="1" applyFill="1" applyBorder="1"/>
    <xf numFmtId="0" fontId="2" fillId="0" borderId="33" xfId="0" applyFont="1" applyFill="1" applyBorder="1" applyAlignment="1" applyProtection="1">
      <alignment horizontal="center"/>
    </xf>
    <xf numFmtId="0" fontId="2" fillId="0" borderId="33" xfId="0" quotePrefix="1" applyFont="1" applyFill="1" applyBorder="1" applyAlignment="1" applyProtection="1">
      <alignment horizontal="left"/>
    </xf>
    <xf numFmtId="0" fontId="2" fillId="0" borderId="33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33" xfId="0" quotePrefix="1" applyFont="1" applyFill="1" applyBorder="1" applyAlignment="1">
      <alignment horizontal="left"/>
    </xf>
    <xf numFmtId="0" fontId="2" fillId="2" borderId="1" xfId="0" applyFont="1" applyFill="1" applyBorder="1"/>
    <xf numFmtId="0" fontId="2" fillId="0" borderId="30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2" fillId="2" borderId="28" xfId="0" applyNumberFormat="1" applyFont="1" applyFill="1" applyBorder="1"/>
    <xf numFmtId="0" fontId="2" fillId="2" borderId="18" xfId="0" applyFont="1" applyFill="1" applyBorder="1"/>
    <xf numFmtId="0" fontId="2" fillId="0" borderId="36" xfId="0" applyFont="1" applyFill="1" applyBorder="1" applyAlignment="1" applyProtection="1">
      <alignment horizontal="center"/>
    </xf>
    <xf numFmtId="0" fontId="2" fillId="2" borderId="17" xfId="0" applyNumberFormat="1" applyFont="1" applyFill="1" applyBorder="1"/>
    <xf numFmtId="0" fontId="2" fillId="0" borderId="16" xfId="0" applyFont="1" applyFill="1" applyBorder="1" applyAlignment="1" applyProtection="1">
      <alignment horizontal="center"/>
    </xf>
    <xf numFmtId="2" fontId="2" fillId="0" borderId="30" xfId="0" applyNumberFormat="1" applyFont="1" applyFill="1" applyBorder="1" applyAlignment="1">
      <alignment horizontal="left"/>
    </xf>
    <xf numFmtId="0" fontId="2" fillId="0" borderId="33" xfId="0" applyFont="1" applyFill="1" applyBorder="1" applyAlignment="1" applyProtection="1">
      <alignment horizontal="left"/>
    </xf>
    <xf numFmtId="0" fontId="2" fillId="0" borderId="37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left"/>
    </xf>
    <xf numFmtId="0" fontId="2" fillId="0" borderId="37" xfId="0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left"/>
    </xf>
    <xf numFmtId="2" fontId="2" fillId="0" borderId="33" xfId="0" applyNumberFormat="1" applyFont="1" applyFill="1" applyBorder="1" applyAlignment="1"/>
    <xf numFmtId="0" fontId="2" fillId="0" borderId="37" xfId="0" quotePrefix="1" applyFont="1" applyFill="1" applyBorder="1" applyAlignment="1" applyProtection="1">
      <alignment horizontal="left"/>
    </xf>
    <xf numFmtId="1" fontId="2" fillId="0" borderId="37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/>
    <xf numFmtId="2" fontId="2" fillId="0" borderId="30" xfId="0" applyNumberFormat="1" applyFont="1" applyFill="1" applyBorder="1" applyAlignment="1"/>
    <xf numFmtId="2" fontId="1" fillId="2" borderId="39" xfId="0" applyNumberFormat="1" applyFont="1" applyFill="1" applyBorder="1" applyAlignment="1">
      <alignment horizontal="center"/>
    </xf>
    <xf numFmtId="2" fontId="1" fillId="2" borderId="40" xfId="0" applyNumberFormat="1" applyFont="1" applyFill="1" applyBorder="1" applyAlignment="1">
      <alignment horizontal="center"/>
    </xf>
    <xf numFmtId="0" fontId="2" fillId="0" borderId="36" xfId="0" applyFont="1" applyFill="1" applyBorder="1" applyAlignment="1" applyProtection="1"/>
    <xf numFmtId="0" fontId="7" fillId="0" borderId="36" xfId="0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/>
    </xf>
    <xf numFmtId="1" fontId="2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49" fontId="2" fillId="0" borderId="36" xfId="1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/>
    </xf>
    <xf numFmtId="14" fontId="1" fillId="2" borderId="37" xfId="0" applyNumberFormat="1" applyFont="1" applyFill="1" applyBorder="1" applyAlignment="1">
      <alignment horizontal="left"/>
    </xf>
    <xf numFmtId="0" fontId="2" fillId="0" borderId="41" xfId="0" applyFont="1" applyFill="1" applyBorder="1" applyAlignment="1" applyProtection="1">
      <alignment horizontal="left"/>
    </xf>
    <xf numFmtId="49" fontId="2" fillId="0" borderId="33" xfId="1" applyNumberFormat="1" applyFont="1" applyFill="1" applyBorder="1" applyAlignment="1">
      <alignment horizontal="center" vertical="center"/>
    </xf>
    <xf numFmtId="49" fontId="2" fillId="0" borderId="33" xfId="1" applyNumberFormat="1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left"/>
    </xf>
    <xf numFmtId="0" fontId="2" fillId="0" borderId="35" xfId="0" applyFont="1" applyFill="1" applyBorder="1" applyAlignment="1" applyProtection="1">
      <alignment horizontal="left"/>
    </xf>
    <xf numFmtId="14" fontId="1" fillId="2" borderId="24" xfId="0" applyNumberFormat="1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center"/>
    </xf>
    <xf numFmtId="0" fontId="2" fillId="0" borderId="27" xfId="0" applyFont="1" applyFill="1" applyBorder="1" applyAlignment="1" applyProtection="1">
      <alignment horizontal="center"/>
    </xf>
    <xf numFmtId="49" fontId="2" fillId="0" borderId="36" xfId="1" applyNumberFormat="1" applyFont="1" applyFill="1" applyBorder="1" applyAlignment="1">
      <alignment horizontal="left" vertical="center"/>
    </xf>
    <xf numFmtId="0" fontId="2" fillId="0" borderId="32" xfId="0" applyFont="1" applyFill="1" applyBorder="1" applyAlignment="1" applyProtection="1">
      <alignment horizontal="left"/>
    </xf>
    <xf numFmtId="0" fontId="2" fillId="0" borderId="42" xfId="0" applyFont="1" applyFill="1" applyBorder="1" applyAlignment="1" applyProtection="1">
      <alignment horizontal="center"/>
    </xf>
    <xf numFmtId="49" fontId="2" fillId="0" borderId="30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horizontal="left" vertical="center"/>
    </xf>
    <xf numFmtId="0" fontId="7" fillId="0" borderId="42" xfId="0" applyFont="1" applyFill="1" applyBorder="1" applyAlignment="1" applyProtection="1">
      <alignment horizontal="center"/>
    </xf>
    <xf numFmtId="164" fontId="2" fillId="2" borderId="0" xfId="0" applyNumberFormat="1" applyFont="1" applyFill="1" applyBorder="1"/>
    <xf numFmtId="0" fontId="2" fillId="2" borderId="0" xfId="0" applyNumberFormat="1" applyFont="1" applyFill="1" applyBorder="1"/>
    <xf numFmtId="0" fontId="2" fillId="0" borderId="2" xfId="0" applyFont="1" applyFill="1" applyBorder="1" applyAlignment="1" applyProtection="1">
      <alignment horizontal="left"/>
    </xf>
    <xf numFmtId="49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/>
    <xf numFmtId="0" fontId="0" fillId="0" borderId="36" xfId="0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2" fillId="0" borderId="30" xfId="0" applyFont="1" applyFill="1" applyBorder="1" applyAlignment="1"/>
    <xf numFmtId="49" fontId="2" fillId="0" borderId="30" xfId="0" applyNumberFormat="1" applyFont="1" applyFill="1" applyBorder="1" applyAlignment="1">
      <alignment horizontal="center"/>
    </xf>
    <xf numFmtId="49" fontId="2" fillId="0" borderId="12" xfId="1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/>
    </xf>
    <xf numFmtId="2" fontId="10" fillId="0" borderId="49" xfId="0" applyNumberFormat="1" applyFont="1" applyFill="1" applyBorder="1" applyAlignment="1">
      <alignment horizontal="left" shrinkToFit="1"/>
    </xf>
    <xf numFmtId="1" fontId="11" fillId="0" borderId="49" xfId="0" applyNumberFormat="1" applyFont="1" applyFill="1" applyBorder="1" applyAlignment="1">
      <alignment horizontal="center" vertical="center" shrinkToFit="1"/>
    </xf>
    <xf numFmtId="2" fontId="2" fillId="0" borderId="22" xfId="0" applyNumberFormat="1" applyFont="1" applyFill="1" applyBorder="1" applyAlignment="1">
      <alignment horizontal="left"/>
    </xf>
    <xf numFmtId="2" fontId="2" fillId="0" borderId="35" xfId="0" applyNumberFormat="1" applyFont="1" applyFill="1" applyBorder="1" applyAlignment="1">
      <alignment horizontal="left"/>
    </xf>
    <xf numFmtId="0" fontId="2" fillId="0" borderId="34" xfId="0" applyFont="1" applyFill="1" applyBorder="1"/>
    <xf numFmtId="1" fontId="2" fillId="0" borderId="34" xfId="0" applyNumberFormat="1" applyFont="1" applyFill="1" applyBorder="1"/>
    <xf numFmtId="2" fontId="2" fillId="0" borderId="32" xfId="0" applyNumberFormat="1" applyFont="1" applyFill="1" applyBorder="1" applyAlignment="1">
      <alignment horizontal="left"/>
    </xf>
    <xf numFmtId="1" fontId="2" fillId="0" borderId="31" xfId="0" applyNumberFormat="1" applyFont="1" applyFill="1" applyBorder="1"/>
    <xf numFmtId="2" fontId="2" fillId="0" borderId="41" xfId="0" applyNumberFormat="1" applyFont="1" applyFill="1" applyBorder="1" applyAlignment="1">
      <alignment horizontal="left"/>
    </xf>
    <xf numFmtId="2" fontId="2" fillId="0" borderId="23" xfId="0" applyNumberFormat="1" applyFont="1" applyFill="1" applyBorder="1"/>
    <xf numFmtId="0" fontId="2" fillId="0" borderId="31" xfId="0" applyFont="1" applyFill="1" applyBorder="1"/>
    <xf numFmtId="1" fontId="2" fillId="0" borderId="4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topLeftCell="B4" zoomScale="77" zoomScaleNormal="77" workbookViewId="0">
      <selection activeCell="F6" sqref="F6:Z6"/>
    </sheetView>
  </sheetViews>
  <sheetFormatPr defaultRowHeight="15" x14ac:dyDescent="0.25"/>
  <cols>
    <col min="1" max="1" width="13" style="1" customWidth="1"/>
    <col min="2" max="2" width="6.85546875" style="2" customWidth="1"/>
    <col min="3" max="3" width="5.85546875" style="3" customWidth="1"/>
    <col min="4" max="4" width="8.28515625" style="4" customWidth="1"/>
    <col min="5" max="5" width="7.85546875" style="4" customWidth="1"/>
    <col min="6" max="6" width="6.28515625" style="8" customWidth="1"/>
    <col min="7" max="7" width="14.42578125" style="6" customWidth="1"/>
    <col min="8" max="8" width="8.28515625" style="7" customWidth="1"/>
    <col min="9" max="9" width="30.85546875" style="8" customWidth="1"/>
    <col min="10" max="10" width="9.140625" style="9" customWidth="1"/>
    <col min="11" max="12" width="7.28515625" style="4" customWidth="1"/>
    <col min="13" max="13" width="7" style="4" customWidth="1"/>
    <col min="14" max="14" width="9.140625" style="4"/>
    <col min="15" max="15" width="8" style="10" customWidth="1"/>
    <col min="16" max="16" width="9.7109375" style="11" customWidth="1"/>
    <col min="17" max="17" width="7.42578125" style="12" customWidth="1"/>
    <col min="18" max="18" width="30.5703125" style="8" customWidth="1"/>
    <col min="19" max="19" width="9.28515625" style="9" customWidth="1"/>
    <col min="20" max="20" width="10.140625" style="4" customWidth="1"/>
    <col min="21" max="22" width="9.28515625" style="4" customWidth="1"/>
    <col min="23" max="23" width="9.7109375" style="4" customWidth="1"/>
    <col min="24" max="24" width="9.28515625" style="4" customWidth="1"/>
    <col min="25" max="25" width="8.5703125" style="4" customWidth="1"/>
    <col min="26" max="26" width="9.28515625" style="12" customWidth="1"/>
    <col min="27" max="27" width="20.5703125" style="13" customWidth="1"/>
    <col min="28" max="28" width="18.5703125" style="14" customWidth="1"/>
    <col min="29" max="29" width="14.7109375" style="9" customWidth="1"/>
    <col min="30" max="16384" width="9.140625" style="9"/>
  </cols>
  <sheetData>
    <row r="1" spans="1:28" ht="15.75" x14ac:dyDescent="0.25">
      <c r="F1" s="5" t="s">
        <v>0</v>
      </c>
      <c r="V1" s="192" t="s">
        <v>1</v>
      </c>
      <c r="W1" s="192"/>
      <c r="X1" s="192"/>
      <c r="Y1" s="192"/>
    </row>
    <row r="2" spans="1:28" ht="15.75" x14ac:dyDescent="0.25">
      <c r="V2" s="193"/>
      <c r="W2" s="193"/>
      <c r="X2" s="193"/>
      <c r="Y2" s="193"/>
    </row>
    <row r="3" spans="1:28" ht="15.95" customHeight="1" x14ac:dyDescent="0.25">
      <c r="K3" s="4">
        <v>4</v>
      </c>
      <c r="V3" s="193" t="s">
        <v>2</v>
      </c>
      <c r="W3" s="193"/>
      <c r="X3" s="193"/>
      <c r="Y3" s="193"/>
    </row>
    <row r="4" spans="1:28" ht="15.95" customHeight="1" x14ac:dyDescent="0.25">
      <c r="V4" s="193" t="s">
        <v>3</v>
      </c>
      <c r="W4" s="193"/>
      <c r="X4" s="193"/>
      <c r="Y4" s="193"/>
    </row>
    <row r="5" spans="1:28" ht="15.75" x14ac:dyDescent="0.25">
      <c r="V5" s="15"/>
      <c r="W5" s="15"/>
      <c r="X5" s="15"/>
    </row>
    <row r="6" spans="1:28" s="18" customFormat="1" ht="53.25" customHeight="1" x14ac:dyDescent="0.25">
      <c r="A6" s="1"/>
      <c r="B6" s="2"/>
      <c r="C6" s="3"/>
      <c r="D6" s="15"/>
      <c r="E6" s="15"/>
      <c r="F6" s="194" t="s">
        <v>183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6"/>
      <c r="R6" s="195"/>
      <c r="S6" s="195"/>
      <c r="T6" s="195"/>
      <c r="U6" s="195"/>
      <c r="V6" s="195"/>
      <c r="W6" s="195"/>
      <c r="X6" s="195"/>
      <c r="Y6" s="195"/>
      <c r="Z6" s="196"/>
      <c r="AA6" s="16"/>
      <c r="AB6" s="17"/>
    </row>
    <row r="7" spans="1:28" ht="16.5" thickBot="1" x14ac:dyDescent="0.3">
      <c r="A7" s="197" t="s">
        <v>4</v>
      </c>
      <c r="B7" s="197"/>
      <c r="C7" s="197"/>
      <c r="D7" s="198"/>
      <c r="E7" s="198"/>
      <c r="F7" s="199"/>
      <c r="G7" s="199"/>
      <c r="H7" s="199"/>
      <c r="I7" s="19"/>
      <c r="J7" s="19"/>
    </row>
    <row r="8" spans="1:28" ht="18" customHeight="1" thickTop="1" thickBot="1" x14ac:dyDescent="0.25">
      <c r="A8" s="20" t="s">
        <v>5</v>
      </c>
      <c r="B8" s="21" t="s">
        <v>6</v>
      </c>
      <c r="C8" s="22" t="s">
        <v>7</v>
      </c>
      <c r="D8" s="184" t="s">
        <v>8</v>
      </c>
      <c r="E8" s="185"/>
      <c r="F8" s="23" t="s">
        <v>9</v>
      </c>
      <c r="G8" s="24" t="s">
        <v>10</v>
      </c>
      <c r="H8" s="25" t="s">
        <v>11</v>
      </c>
      <c r="I8" s="186" t="s">
        <v>12</v>
      </c>
      <c r="J8" s="187"/>
      <c r="K8" s="187"/>
      <c r="L8" s="187"/>
      <c r="M8" s="187"/>
      <c r="N8" s="187"/>
      <c r="O8" s="187"/>
      <c r="P8" s="187"/>
      <c r="Q8" s="188"/>
      <c r="R8" s="189" t="s">
        <v>13</v>
      </c>
      <c r="S8" s="190"/>
      <c r="T8" s="190"/>
      <c r="U8" s="190"/>
      <c r="V8" s="190"/>
      <c r="W8" s="190"/>
      <c r="X8" s="190"/>
      <c r="Y8" s="190"/>
      <c r="Z8" s="191"/>
      <c r="AA8" s="171" t="s">
        <v>179</v>
      </c>
      <c r="AB8" s="172" t="s">
        <v>180</v>
      </c>
    </row>
    <row r="9" spans="1:28" ht="17.25" customHeight="1" thickBot="1" x14ac:dyDescent="0.25">
      <c r="A9" s="26"/>
      <c r="B9" s="27"/>
      <c r="C9" s="28"/>
      <c r="D9" s="29" t="s">
        <v>14</v>
      </c>
      <c r="E9" s="29" t="s">
        <v>15</v>
      </c>
      <c r="F9" s="30"/>
      <c r="G9" s="31"/>
      <c r="H9" s="32" t="s">
        <v>16</v>
      </c>
      <c r="I9" s="33" t="s">
        <v>17</v>
      </c>
      <c r="J9" s="34" t="s">
        <v>18</v>
      </c>
      <c r="K9" s="35" t="s">
        <v>19</v>
      </c>
      <c r="L9" s="34" t="s">
        <v>20</v>
      </c>
      <c r="M9" s="35" t="s">
        <v>21</v>
      </c>
      <c r="N9" s="36" t="s">
        <v>22</v>
      </c>
      <c r="O9" s="37" t="s">
        <v>23</v>
      </c>
      <c r="P9" s="38" t="s">
        <v>24</v>
      </c>
      <c r="Q9" s="39" t="s">
        <v>25</v>
      </c>
      <c r="R9" s="40" t="s">
        <v>17</v>
      </c>
      <c r="S9" s="34" t="s">
        <v>18</v>
      </c>
      <c r="T9" s="41" t="s">
        <v>19</v>
      </c>
      <c r="U9" s="34" t="s">
        <v>20</v>
      </c>
      <c r="V9" s="41" t="s">
        <v>21</v>
      </c>
      <c r="W9" s="36" t="s">
        <v>22</v>
      </c>
      <c r="X9" s="42" t="s">
        <v>23</v>
      </c>
      <c r="Y9" s="38" t="s">
        <v>24</v>
      </c>
      <c r="Z9" s="160" t="s">
        <v>25</v>
      </c>
      <c r="AA9" s="183" t="s">
        <v>182</v>
      </c>
      <c r="AB9" s="182" t="s">
        <v>181</v>
      </c>
    </row>
    <row r="10" spans="1:28" s="59" customFormat="1" ht="13.5" customHeight="1" thickBot="1" x14ac:dyDescent="0.25">
      <c r="A10" s="43">
        <v>44182</v>
      </c>
      <c r="B10" s="44">
        <v>0.75347222222222221</v>
      </c>
      <c r="C10" s="45">
        <v>-1</v>
      </c>
      <c r="D10" s="46">
        <f>(MAX(K10:M10))/J10/1.44</f>
        <v>0.12777777777777777</v>
      </c>
      <c r="E10" s="47">
        <f>(MAX(T10:V10))/S10/1.44</f>
        <v>0.28541666666666665</v>
      </c>
      <c r="F10" s="48" t="s">
        <v>26</v>
      </c>
      <c r="G10" s="49" t="s">
        <v>27</v>
      </c>
      <c r="H10" s="50">
        <v>385</v>
      </c>
      <c r="I10" s="51" t="s">
        <v>28</v>
      </c>
      <c r="J10" s="52">
        <v>1000</v>
      </c>
      <c r="K10" s="53">
        <v>180</v>
      </c>
      <c r="L10" s="53">
        <v>184</v>
      </c>
      <c r="M10" s="53">
        <v>165</v>
      </c>
      <c r="N10" s="54" t="s">
        <v>29</v>
      </c>
      <c r="O10" s="55">
        <f>(K10+L10+M10)/3</f>
        <v>176.33333333333334</v>
      </c>
      <c r="P10" s="56">
        <f>1.73*0.38*O10/J10</f>
        <v>0.11592153333333334</v>
      </c>
      <c r="Q10" s="57" t="s">
        <v>30</v>
      </c>
      <c r="R10" s="58" t="s">
        <v>31</v>
      </c>
      <c r="S10" s="54">
        <v>1000</v>
      </c>
      <c r="T10" s="53">
        <v>411</v>
      </c>
      <c r="U10" s="53">
        <v>342</v>
      </c>
      <c r="V10" s="53">
        <v>365</v>
      </c>
      <c r="W10" s="54" t="s">
        <v>29</v>
      </c>
      <c r="X10" s="55">
        <f t="shared" ref="X10:X12" si="0">(T10+U10+V10)/3</f>
        <v>372.66666666666669</v>
      </c>
      <c r="Y10" s="56">
        <f>1.73*0.38*X10/S10</f>
        <v>0.24499106666666667</v>
      </c>
      <c r="Z10" s="161" t="s">
        <v>30</v>
      </c>
      <c r="AA10" s="173">
        <f>P10+Y10</f>
        <v>0.36091260000000003</v>
      </c>
      <c r="AB10" s="180">
        <f>(S10 - (AA10*S10))*0.8</f>
        <v>511.26991999999996</v>
      </c>
    </row>
    <row r="11" spans="1:28" s="59" customFormat="1" ht="13.5" customHeight="1" thickBot="1" x14ac:dyDescent="0.25">
      <c r="A11" s="60"/>
      <c r="B11" s="61"/>
      <c r="C11" s="62"/>
      <c r="D11" s="63"/>
      <c r="E11" s="64"/>
      <c r="F11" s="65"/>
      <c r="G11" s="66"/>
      <c r="H11" s="67">
        <v>385</v>
      </c>
      <c r="I11" s="68" t="s">
        <v>32</v>
      </c>
      <c r="J11" s="69">
        <v>1000</v>
      </c>
      <c r="K11" s="70">
        <v>116</v>
      </c>
      <c r="L11" s="70">
        <v>120</v>
      </c>
      <c r="M11" s="70">
        <v>112</v>
      </c>
      <c r="N11" s="71"/>
      <c r="O11" s="70"/>
      <c r="P11" s="56">
        <f t="shared" ref="P11:P74" si="1">1.73*0.38*O11/J11</f>
        <v>0</v>
      </c>
      <c r="Q11" s="72"/>
      <c r="R11" s="73" t="s">
        <v>33</v>
      </c>
      <c r="S11" s="71">
        <v>1000</v>
      </c>
      <c r="T11" s="70">
        <v>257</v>
      </c>
      <c r="U11" s="70">
        <v>210</v>
      </c>
      <c r="V11" s="70">
        <v>225</v>
      </c>
      <c r="W11" s="71"/>
      <c r="X11" s="70"/>
      <c r="Y11" s="56">
        <f t="shared" ref="Y11:Y74" si="2">1.73*0.38*X11/S11</f>
        <v>0</v>
      </c>
      <c r="Z11" s="162"/>
      <c r="AA11" s="174"/>
      <c r="AB11" s="175"/>
    </row>
    <row r="12" spans="1:28" ht="13.5" customHeight="1" thickBot="1" x14ac:dyDescent="0.25">
      <c r="A12" s="74"/>
      <c r="B12" s="75"/>
      <c r="C12" s="76"/>
      <c r="D12" s="77"/>
      <c r="E12" s="78"/>
      <c r="F12" s="65"/>
      <c r="G12" s="79"/>
      <c r="H12" s="80">
        <v>385</v>
      </c>
      <c r="I12" s="81" t="s">
        <v>34</v>
      </c>
      <c r="J12" s="79">
        <v>1000</v>
      </c>
      <c r="K12" s="82">
        <v>64</v>
      </c>
      <c r="L12" s="82">
        <v>64</v>
      </c>
      <c r="M12" s="82">
        <v>53</v>
      </c>
      <c r="N12" s="83" t="s">
        <v>35</v>
      </c>
      <c r="O12" s="82">
        <f t="shared" ref="O12:O69" si="3">(K12+L12+M12)/3</f>
        <v>60.333333333333336</v>
      </c>
      <c r="P12" s="56">
        <f t="shared" si="1"/>
        <v>3.9663133333333336E-2</v>
      </c>
      <c r="Q12" s="84"/>
      <c r="R12" s="85" t="s">
        <v>33</v>
      </c>
      <c r="S12" s="83">
        <v>1000</v>
      </c>
      <c r="T12" s="82">
        <v>154</v>
      </c>
      <c r="U12" s="82">
        <v>132</v>
      </c>
      <c r="V12" s="82">
        <v>140</v>
      </c>
      <c r="W12" s="83" t="s">
        <v>35</v>
      </c>
      <c r="X12" s="82">
        <f t="shared" si="0"/>
        <v>142</v>
      </c>
      <c r="Y12" s="56">
        <f t="shared" si="2"/>
        <v>9.3350799999999998E-2</v>
      </c>
      <c r="Z12" s="163"/>
      <c r="AA12" s="177"/>
      <c r="AB12" s="181"/>
    </row>
    <row r="13" spans="1:28" s="59" customFormat="1" ht="13.9" customHeight="1" thickBot="1" x14ac:dyDescent="0.25">
      <c r="A13" s="43">
        <v>44182</v>
      </c>
      <c r="B13" s="44">
        <v>0.83680555555555547</v>
      </c>
      <c r="C13" s="45">
        <v>-1</v>
      </c>
      <c r="D13" s="86">
        <f>(MAX(K13:M13))/J13/1.44</f>
        <v>4.9999999999999996E-2</v>
      </c>
      <c r="E13" s="47">
        <f>(MAX(T13:V13))/S13/1.44</f>
        <v>0.10694444444444445</v>
      </c>
      <c r="F13" s="87"/>
      <c r="G13" s="49" t="s">
        <v>27</v>
      </c>
      <c r="H13" s="88" t="s">
        <v>36</v>
      </c>
      <c r="I13" s="51" t="s">
        <v>37</v>
      </c>
      <c r="J13" s="52">
        <v>1000</v>
      </c>
      <c r="K13" s="89">
        <v>41</v>
      </c>
      <c r="L13" s="89">
        <v>72</v>
      </c>
      <c r="M13" s="89">
        <v>65</v>
      </c>
      <c r="N13" s="89" t="s">
        <v>38</v>
      </c>
      <c r="O13" s="55">
        <f t="shared" si="3"/>
        <v>59.333333333333336</v>
      </c>
      <c r="P13" s="56">
        <f t="shared" si="1"/>
        <v>3.9005733333333334E-2</v>
      </c>
      <c r="Q13" s="90" t="s">
        <v>30</v>
      </c>
      <c r="R13" s="58" t="s">
        <v>39</v>
      </c>
      <c r="S13" s="52">
        <v>1000</v>
      </c>
      <c r="T13" s="55">
        <v>126</v>
      </c>
      <c r="U13" s="55">
        <v>116</v>
      </c>
      <c r="V13" s="55">
        <v>154</v>
      </c>
      <c r="W13" s="54" t="s">
        <v>40</v>
      </c>
      <c r="X13" s="55">
        <f>(T13+U13+V13)/3</f>
        <v>132</v>
      </c>
      <c r="Y13" s="56">
        <f t="shared" si="2"/>
        <v>8.6776800000000001E-2</v>
      </c>
      <c r="Z13" s="161" t="s">
        <v>30</v>
      </c>
      <c r="AA13" s="173">
        <f t="shared" ref="AA13:AA71" si="4">P13+Y13</f>
        <v>0.12578253333333334</v>
      </c>
      <c r="AB13" s="180">
        <f>(S13 - (AA13*S13))*0.8</f>
        <v>699.37397333333342</v>
      </c>
    </row>
    <row r="14" spans="1:28" ht="13.15" customHeight="1" thickBot="1" x14ac:dyDescent="0.25">
      <c r="A14" s="91"/>
      <c r="B14" s="92"/>
      <c r="C14" s="93"/>
      <c r="D14" s="94"/>
      <c r="E14" s="94"/>
      <c r="F14" s="48" t="s">
        <v>41</v>
      </c>
      <c r="G14" s="95"/>
      <c r="H14" s="88" t="s">
        <v>36</v>
      </c>
      <c r="I14" s="96" t="s">
        <v>42</v>
      </c>
      <c r="J14" s="52">
        <v>1000</v>
      </c>
      <c r="K14" s="97">
        <v>31</v>
      </c>
      <c r="L14" s="97">
        <v>55</v>
      </c>
      <c r="M14" s="97">
        <v>40</v>
      </c>
      <c r="N14" s="97" t="s">
        <v>35</v>
      </c>
      <c r="O14" s="98">
        <f t="shared" si="3"/>
        <v>42</v>
      </c>
      <c r="P14" s="56">
        <f t="shared" si="1"/>
        <v>2.7610799999999998E-2</v>
      </c>
      <c r="Q14" s="99" t="s">
        <v>35</v>
      </c>
      <c r="R14" s="100" t="s">
        <v>43</v>
      </c>
      <c r="S14" s="52">
        <v>1000</v>
      </c>
      <c r="T14" s="101">
        <v>38</v>
      </c>
      <c r="U14" s="9">
        <v>23</v>
      </c>
      <c r="V14" s="101">
        <v>30</v>
      </c>
      <c r="W14" s="101" t="s">
        <v>35</v>
      </c>
      <c r="X14" s="98">
        <f t="shared" ref="X14:X55" si="5">(T14+U14+V14)/3</f>
        <v>30.333333333333332</v>
      </c>
      <c r="Y14" s="56">
        <f t="shared" si="2"/>
        <v>1.9941133333333333E-2</v>
      </c>
      <c r="Z14" s="164" t="s">
        <v>35</v>
      </c>
      <c r="AA14" s="174"/>
      <c r="AB14" s="175"/>
    </row>
    <row r="15" spans="1:28" ht="13.15" customHeight="1" thickBot="1" x14ac:dyDescent="0.25">
      <c r="A15" s="91"/>
      <c r="B15" s="92"/>
      <c r="C15" s="93"/>
      <c r="D15" s="94"/>
      <c r="E15" s="94"/>
      <c r="F15" s="102"/>
      <c r="G15" s="95"/>
      <c r="H15" s="88" t="s">
        <v>36</v>
      </c>
      <c r="I15" s="96" t="s">
        <v>44</v>
      </c>
      <c r="J15" s="52">
        <v>1000</v>
      </c>
      <c r="K15" s="97">
        <v>5</v>
      </c>
      <c r="L15" s="97">
        <v>7</v>
      </c>
      <c r="M15" s="97">
        <v>11</v>
      </c>
      <c r="N15" s="97" t="s">
        <v>35</v>
      </c>
      <c r="O15" s="98">
        <f t="shared" si="3"/>
        <v>7.666666666666667</v>
      </c>
      <c r="P15" s="56">
        <f t="shared" si="1"/>
        <v>5.0400666666666673E-3</v>
      </c>
      <c r="Q15" s="99" t="s">
        <v>35</v>
      </c>
      <c r="R15" s="103" t="s">
        <v>45</v>
      </c>
      <c r="S15" s="52">
        <v>1000</v>
      </c>
      <c r="T15" s="101">
        <v>14</v>
      </c>
      <c r="U15" s="101">
        <v>27</v>
      </c>
      <c r="V15" s="101">
        <v>33</v>
      </c>
      <c r="W15" s="101" t="s">
        <v>35</v>
      </c>
      <c r="X15" s="98">
        <f t="shared" si="5"/>
        <v>24.666666666666668</v>
      </c>
      <c r="Y15" s="56">
        <f t="shared" si="2"/>
        <v>1.6215866666666665E-2</v>
      </c>
      <c r="Z15" s="164" t="s">
        <v>35</v>
      </c>
      <c r="AA15" s="174"/>
      <c r="AB15" s="175"/>
    </row>
    <row r="16" spans="1:28" ht="13.15" customHeight="1" thickBot="1" x14ac:dyDescent="0.25">
      <c r="A16" s="91"/>
      <c r="B16" s="92"/>
      <c r="C16" s="93"/>
      <c r="D16" s="94"/>
      <c r="E16" s="94"/>
      <c r="F16" s="102"/>
      <c r="G16" s="95"/>
      <c r="H16" s="88" t="s">
        <v>36</v>
      </c>
      <c r="I16" s="96" t="s">
        <v>46</v>
      </c>
      <c r="J16" s="52">
        <v>1000</v>
      </c>
      <c r="K16" s="97">
        <v>0</v>
      </c>
      <c r="L16" s="9">
        <v>0</v>
      </c>
      <c r="M16" s="9">
        <v>0</v>
      </c>
      <c r="N16" s="97" t="s">
        <v>35</v>
      </c>
      <c r="O16" s="98">
        <f>(K16+L16+M16)/3</f>
        <v>0</v>
      </c>
      <c r="P16" s="56">
        <f t="shared" si="1"/>
        <v>0</v>
      </c>
      <c r="Q16" s="99" t="s">
        <v>35</v>
      </c>
      <c r="R16" s="103" t="s">
        <v>46</v>
      </c>
      <c r="S16" s="52">
        <v>1000</v>
      </c>
      <c r="T16" s="101">
        <v>7</v>
      </c>
      <c r="U16" s="101">
        <v>10</v>
      </c>
      <c r="V16" s="101">
        <v>15</v>
      </c>
      <c r="W16" s="101" t="s">
        <v>35</v>
      </c>
      <c r="X16" s="98">
        <f t="shared" si="5"/>
        <v>10.666666666666666</v>
      </c>
      <c r="Y16" s="56">
        <f t="shared" si="2"/>
        <v>7.012266666666666E-3</v>
      </c>
      <c r="Z16" s="164" t="s">
        <v>35</v>
      </c>
      <c r="AA16" s="174"/>
      <c r="AB16" s="175"/>
    </row>
    <row r="17" spans="1:28" ht="13.15" customHeight="1" thickBot="1" x14ac:dyDescent="0.25">
      <c r="A17" s="91"/>
      <c r="B17" s="92"/>
      <c r="C17" s="93"/>
      <c r="D17" s="94"/>
      <c r="E17" s="94"/>
      <c r="F17" s="102"/>
      <c r="G17" s="95"/>
      <c r="H17" s="88" t="s">
        <v>36</v>
      </c>
      <c r="I17" s="96" t="s">
        <v>47</v>
      </c>
      <c r="J17" s="52">
        <v>1000</v>
      </c>
      <c r="K17" s="97">
        <v>5</v>
      </c>
      <c r="L17" s="9">
        <v>10</v>
      </c>
      <c r="M17" s="97">
        <v>14</v>
      </c>
      <c r="N17" s="97" t="s">
        <v>35</v>
      </c>
      <c r="O17" s="98">
        <f>(K17+L17+M17)/3</f>
        <v>9.6666666666666661</v>
      </c>
      <c r="P17" s="56">
        <f t="shared" si="1"/>
        <v>6.3548666666666661E-3</v>
      </c>
      <c r="Q17" s="99" t="s">
        <v>35</v>
      </c>
      <c r="R17" s="103" t="s">
        <v>48</v>
      </c>
      <c r="S17" s="52">
        <v>1000</v>
      </c>
      <c r="T17" s="101">
        <v>10</v>
      </c>
      <c r="U17" s="101">
        <v>16</v>
      </c>
      <c r="V17" s="101">
        <v>11</v>
      </c>
      <c r="W17" s="101" t="s">
        <v>35</v>
      </c>
      <c r="X17" s="98">
        <f t="shared" si="5"/>
        <v>12.333333333333334</v>
      </c>
      <c r="Y17" s="56">
        <f t="shared" si="2"/>
        <v>8.1079333333333326E-3</v>
      </c>
      <c r="Z17" s="164" t="s">
        <v>35</v>
      </c>
      <c r="AA17" s="174"/>
      <c r="AB17" s="175"/>
    </row>
    <row r="18" spans="1:28" ht="13.15" customHeight="1" thickBot="1" x14ac:dyDescent="0.25">
      <c r="A18" s="74"/>
      <c r="B18" s="75"/>
      <c r="C18" s="76"/>
      <c r="D18" s="104"/>
      <c r="E18" s="104"/>
      <c r="F18" s="102"/>
      <c r="G18" s="79"/>
      <c r="H18" s="88" t="s">
        <v>36</v>
      </c>
      <c r="I18" s="81" t="s">
        <v>49</v>
      </c>
      <c r="J18" s="52">
        <v>1000</v>
      </c>
      <c r="K18" s="105">
        <v>0</v>
      </c>
      <c r="L18" s="105">
        <v>0</v>
      </c>
      <c r="M18" s="105">
        <v>0</v>
      </c>
      <c r="N18" s="105" t="s">
        <v>35</v>
      </c>
      <c r="O18" s="82">
        <f t="shared" si="3"/>
        <v>0</v>
      </c>
      <c r="P18" s="56">
        <f t="shared" si="1"/>
        <v>0</v>
      </c>
      <c r="Q18" s="84" t="s">
        <v>35</v>
      </c>
      <c r="R18" s="85" t="s">
        <v>50</v>
      </c>
      <c r="S18" s="52">
        <v>1000</v>
      </c>
      <c r="T18" s="83">
        <v>57</v>
      </c>
      <c r="U18" s="83">
        <v>40</v>
      </c>
      <c r="V18" s="83">
        <v>65</v>
      </c>
      <c r="W18" s="83" t="s">
        <v>35</v>
      </c>
      <c r="X18" s="82">
        <f t="shared" si="5"/>
        <v>54</v>
      </c>
      <c r="Y18" s="56">
        <f t="shared" si="2"/>
        <v>3.5499599999999999E-2</v>
      </c>
      <c r="Z18" s="163" t="s">
        <v>35</v>
      </c>
      <c r="AA18" s="177"/>
      <c r="AB18" s="181"/>
    </row>
    <row r="19" spans="1:28" s="59" customFormat="1" ht="13.9" customHeight="1" thickBot="1" x14ac:dyDescent="0.25">
      <c r="A19" s="43">
        <v>44182</v>
      </c>
      <c r="B19" s="44">
        <v>0.76041666666666663</v>
      </c>
      <c r="C19" s="45">
        <v>-1</v>
      </c>
      <c r="D19" s="86">
        <f>(MAX(K19:M19))/J19/1.44</f>
        <v>0</v>
      </c>
      <c r="E19" s="47">
        <f>(MAX(T19:V19))/S19/1.44</f>
        <v>0.10625</v>
      </c>
      <c r="F19" s="87"/>
      <c r="G19" s="49" t="s">
        <v>27</v>
      </c>
      <c r="H19" s="50">
        <v>384</v>
      </c>
      <c r="I19" s="51" t="s">
        <v>37</v>
      </c>
      <c r="J19" s="52">
        <v>1000</v>
      </c>
      <c r="K19" s="55"/>
      <c r="L19" s="55"/>
      <c r="M19" s="55"/>
      <c r="N19" s="54" t="s">
        <v>51</v>
      </c>
      <c r="O19" s="55">
        <f t="shared" si="3"/>
        <v>0</v>
      </c>
      <c r="P19" s="56">
        <f t="shared" si="1"/>
        <v>0</v>
      </c>
      <c r="Q19" s="57" t="s">
        <v>30</v>
      </c>
      <c r="R19" s="58" t="s">
        <v>39</v>
      </c>
      <c r="S19" s="52">
        <v>1000</v>
      </c>
      <c r="T19" s="55">
        <v>153</v>
      </c>
      <c r="U19" s="55">
        <v>122</v>
      </c>
      <c r="V19" s="55">
        <v>148</v>
      </c>
      <c r="W19" s="54" t="s">
        <v>52</v>
      </c>
      <c r="X19" s="55">
        <f>(T19+U19+V19)/3</f>
        <v>141</v>
      </c>
      <c r="Y19" s="56">
        <f t="shared" si="2"/>
        <v>9.2693399999999995E-2</v>
      </c>
      <c r="Z19" s="165" t="s">
        <v>30</v>
      </c>
      <c r="AA19" s="173">
        <f t="shared" si="4"/>
        <v>9.2693399999999995E-2</v>
      </c>
      <c r="AB19" s="180">
        <f>(S19 - (AA19*S19))*0.8</f>
        <v>725.84528</v>
      </c>
    </row>
    <row r="20" spans="1:28" ht="13.15" customHeight="1" thickBot="1" x14ac:dyDescent="0.25">
      <c r="A20" s="91"/>
      <c r="B20" s="92"/>
      <c r="C20" s="93"/>
      <c r="D20" s="94"/>
      <c r="E20" s="94"/>
      <c r="F20" s="48" t="s">
        <v>26</v>
      </c>
      <c r="G20" s="95"/>
      <c r="H20" s="50">
        <v>384</v>
      </c>
      <c r="I20" s="96" t="s">
        <v>53</v>
      </c>
      <c r="J20" s="95">
        <v>1000</v>
      </c>
      <c r="K20" s="101">
        <v>0</v>
      </c>
      <c r="L20" s="101">
        <v>0</v>
      </c>
      <c r="M20" s="101">
        <v>0</v>
      </c>
      <c r="N20" s="101" t="s">
        <v>35</v>
      </c>
      <c r="O20" s="98">
        <f t="shared" si="3"/>
        <v>0</v>
      </c>
      <c r="P20" s="56">
        <f t="shared" si="1"/>
        <v>0</v>
      </c>
      <c r="Q20" s="99" t="s">
        <v>35</v>
      </c>
      <c r="R20" s="103" t="s">
        <v>54</v>
      </c>
      <c r="S20" s="95">
        <v>1000</v>
      </c>
      <c r="T20" s="101">
        <v>53</v>
      </c>
      <c r="U20" s="101">
        <v>30</v>
      </c>
      <c r="V20" s="101">
        <v>28</v>
      </c>
      <c r="W20" s="101" t="s">
        <v>35</v>
      </c>
      <c r="X20" s="98">
        <f t="shared" si="5"/>
        <v>37</v>
      </c>
      <c r="Y20" s="56">
        <f t="shared" si="2"/>
        <v>2.43238E-2</v>
      </c>
      <c r="Z20" s="164" t="s">
        <v>35</v>
      </c>
      <c r="AA20" s="174"/>
      <c r="AB20" s="175"/>
    </row>
    <row r="21" spans="1:28" ht="13.15" customHeight="1" thickBot="1" x14ac:dyDescent="0.25">
      <c r="A21" s="91"/>
      <c r="B21" s="92"/>
      <c r="C21" s="93"/>
      <c r="D21" s="94"/>
      <c r="E21" s="94"/>
      <c r="F21" s="102"/>
      <c r="G21" s="95"/>
      <c r="H21" s="50">
        <v>384</v>
      </c>
      <c r="I21" s="96" t="s">
        <v>55</v>
      </c>
      <c r="J21" s="95">
        <v>1000</v>
      </c>
      <c r="K21" s="101">
        <v>0</v>
      </c>
      <c r="L21" s="101">
        <v>0</v>
      </c>
      <c r="M21" s="101">
        <v>0</v>
      </c>
      <c r="N21" s="101" t="s">
        <v>35</v>
      </c>
      <c r="O21" s="98">
        <f t="shared" si="3"/>
        <v>0</v>
      </c>
      <c r="P21" s="56">
        <f t="shared" si="1"/>
        <v>0</v>
      </c>
      <c r="Q21" s="99" t="s">
        <v>35</v>
      </c>
      <c r="R21" s="103" t="s">
        <v>56</v>
      </c>
      <c r="S21" s="95">
        <v>1000</v>
      </c>
      <c r="T21" s="101">
        <v>58</v>
      </c>
      <c r="U21" s="101">
        <v>58</v>
      </c>
      <c r="V21" s="101">
        <v>57</v>
      </c>
      <c r="W21" s="101" t="s">
        <v>35</v>
      </c>
      <c r="X21" s="98">
        <f t="shared" si="5"/>
        <v>57.666666666666664</v>
      </c>
      <c r="Y21" s="56">
        <f t="shared" si="2"/>
        <v>3.7910066666666666E-2</v>
      </c>
      <c r="Z21" s="164" t="s">
        <v>35</v>
      </c>
      <c r="AA21" s="174"/>
      <c r="AB21" s="175"/>
    </row>
    <row r="22" spans="1:28" ht="13.15" customHeight="1" thickBot="1" x14ac:dyDescent="0.25">
      <c r="A22" s="91"/>
      <c r="B22" s="92"/>
      <c r="C22" s="93"/>
      <c r="D22" s="94"/>
      <c r="E22" s="94"/>
      <c r="F22" s="102"/>
      <c r="G22" s="95"/>
      <c r="H22" s="50">
        <v>384</v>
      </c>
      <c r="I22" s="96" t="s">
        <v>57</v>
      </c>
      <c r="J22" s="95">
        <v>1000</v>
      </c>
      <c r="K22" s="101">
        <v>0</v>
      </c>
      <c r="L22" s="101">
        <v>0</v>
      </c>
      <c r="M22" s="101">
        <v>0</v>
      </c>
      <c r="N22" s="101" t="s">
        <v>35</v>
      </c>
      <c r="O22" s="98">
        <f t="shared" si="3"/>
        <v>0</v>
      </c>
      <c r="P22" s="56">
        <f t="shared" si="1"/>
        <v>0</v>
      </c>
      <c r="Q22" s="99" t="s">
        <v>35</v>
      </c>
      <c r="R22" s="103" t="s">
        <v>57</v>
      </c>
      <c r="S22" s="95">
        <v>1000</v>
      </c>
      <c r="T22" s="101">
        <v>42</v>
      </c>
      <c r="U22" s="101">
        <v>34</v>
      </c>
      <c r="V22" s="101">
        <v>63</v>
      </c>
      <c r="W22" s="101" t="s">
        <v>35</v>
      </c>
      <c r="X22" s="98">
        <f t="shared" si="5"/>
        <v>46.333333333333336</v>
      </c>
      <c r="Y22" s="56">
        <f t="shared" si="2"/>
        <v>3.0459533333333334E-2</v>
      </c>
      <c r="Z22" s="164" t="s">
        <v>35</v>
      </c>
      <c r="AA22" s="177"/>
      <c r="AB22" s="181"/>
    </row>
    <row r="23" spans="1:28" s="59" customFormat="1" ht="13.9" customHeight="1" thickBot="1" x14ac:dyDescent="0.25">
      <c r="A23" s="43">
        <v>44182</v>
      </c>
      <c r="B23" s="44">
        <v>0.78125</v>
      </c>
      <c r="C23" s="106">
        <v>-1</v>
      </c>
      <c r="D23" s="86">
        <f>(MAX(K23:M23))/J23/1.44</f>
        <v>8.7500000000000008E-2</v>
      </c>
      <c r="E23" s="47">
        <f>(MAX(T23:V23))/S23/1.44</f>
        <v>8.4722222222222227E-2</v>
      </c>
      <c r="F23" s="102"/>
      <c r="G23" s="49" t="s">
        <v>27</v>
      </c>
      <c r="H23" s="50">
        <v>383</v>
      </c>
      <c r="I23" s="51" t="s">
        <v>37</v>
      </c>
      <c r="J23" s="52">
        <v>1000</v>
      </c>
      <c r="K23" s="55">
        <v>98</v>
      </c>
      <c r="L23" s="55">
        <v>110</v>
      </c>
      <c r="M23" s="55">
        <v>126</v>
      </c>
      <c r="N23" s="54" t="s">
        <v>58</v>
      </c>
      <c r="O23" s="55">
        <f t="shared" si="3"/>
        <v>111.33333333333333</v>
      </c>
      <c r="P23" s="56">
        <f t="shared" si="1"/>
        <v>7.3190533333333335E-2</v>
      </c>
      <c r="Q23" s="57" t="s">
        <v>30</v>
      </c>
      <c r="R23" s="58" t="s">
        <v>39</v>
      </c>
      <c r="S23" s="52">
        <v>1000</v>
      </c>
      <c r="T23" s="55">
        <v>103</v>
      </c>
      <c r="U23" s="55">
        <v>122</v>
      </c>
      <c r="V23" s="55">
        <v>116</v>
      </c>
      <c r="W23" s="54" t="s">
        <v>59</v>
      </c>
      <c r="X23" s="55">
        <f t="shared" si="5"/>
        <v>113.66666666666667</v>
      </c>
      <c r="Y23" s="56">
        <f t="shared" si="2"/>
        <v>7.472446666666667E-2</v>
      </c>
      <c r="Z23" s="165" t="s">
        <v>30</v>
      </c>
      <c r="AA23" s="173">
        <f t="shared" si="4"/>
        <v>0.14791500000000002</v>
      </c>
      <c r="AB23" s="180">
        <f>(S23 - (AA23*S23))*0.8</f>
        <v>681.66800000000012</v>
      </c>
    </row>
    <row r="24" spans="1:28" ht="13.15" customHeight="1" thickBot="1" x14ac:dyDescent="0.25">
      <c r="A24" s="91"/>
      <c r="B24" s="92"/>
      <c r="C24" s="107"/>
      <c r="D24" s="94"/>
      <c r="E24" s="108"/>
      <c r="F24" s="48" t="s">
        <v>26</v>
      </c>
      <c r="G24" s="95"/>
      <c r="H24" s="50">
        <v>383</v>
      </c>
      <c r="I24" s="96" t="s">
        <v>148</v>
      </c>
      <c r="J24" s="109">
        <v>1000</v>
      </c>
      <c r="K24" s="101">
        <v>0</v>
      </c>
      <c r="L24" s="101">
        <v>0</v>
      </c>
      <c r="M24" s="101">
        <v>0</v>
      </c>
      <c r="N24" s="101" t="s">
        <v>35</v>
      </c>
      <c r="O24" s="98">
        <f t="shared" si="3"/>
        <v>0</v>
      </c>
      <c r="P24" s="56">
        <f t="shared" si="1"/>
        <v>0</v>
      </c>
      <c r="Q24" s="99" t="s">
        <v>35</v>
      </c>
      <c r="R24" s="100" t="s">
        <v>152</v>
      </c>
      <c r="S24" s="95">
        <v>1000</v>
      </c>
      <c r="T24" s="101">
        <v>7</v>
      </c>
      <c r="U24" s="101">
        <v>23</v>
      </c>
      <c r="V24" s="101">
        <v>10</v>
      </c>
      <c r="W24" s="101" t="s">
        <v>35</v>
      </c>
      <c r="X24" s="98">
        <f t="shared" si="5"/>
        <v>13.333333333333334</v>
      </c>
      <c r="Y24" s="56">
        <f t="shared" si="2"/>
        <v>8.765333333333335E-3</v>
      </c>
      <c r="Z24" s="164" t="s">
        <v>35</v>
      </c>
      <c r="AA24" s="174"/>
      <c r="AB24" s="175"/>
    </row>
    <row r="25" spans="1:28" ht="13.15" customHeight="1" thickBot="1" x14ac:dyDescent="0.25">
      <c r="A25" s="91"/>
      <c r="B25" s="92"/>
      <c r="C25" s="107"/>
      <c r="D25" s="94"/>
      <c r="E25" s="108"/>
      <c r="F25" s="102"/>
      <c r="G25" s="95"/>
      <c r="H25" s="50">
        <v>383</v>
      </c>
      <c r="I25" s="96" t="s">
        <v>149</v>
      </c>
      <c r="J25" s="109">
        <v>1000</v>
      </c>
      <c r="K25" s="101">
        <v>18</v>
      </c>
      <c r="L25" s="101">
        <v>31</v>
      </c>
      <c r="M25" s="101">
        <v>31</v>
      </c>
      <c r="N25" s="101" t="s">
        <v>35</v>
      </c>
      <c r="O25" s="98">
        <f t="shared" si="3"/>
        <v>26.666666666666668</v>
      </c>
      <c r="P25" s="56">
        <f t="shared" si="1"/>
        <v>1.753066666666667E-2</v>
      </c>
      <c r="Q25" s="99" t="s">
        <v>35</v>
      </c>
      <c r="R25" s="100" t="s">
        <v>153</v>
      </c>
      <c r="S25" s="95">
        <v>1000</v>
      </c>
      <c r="T25" s="101">
        <v>22</v>
      </c>
      <c r="U25" s="101">
        <v>36</v>
      </c>
      <c r="V25" s="101">
        <v>16</v>
      </c>
      <c r="W25" s="101" t="s">
        <v>35</v>
      </c>
      <c r="X25" s="98">
        <f t="shared" si="5"/>
        <v>24.666666666666668</v>
      </c>
      <c r="Y25" s="56">
        <f t="shared" si="2"/>
        <v>1.6215866666666665E-2</v>
      </c>
      <c r="Z25" s="164" t="s">
        <v>35</v>
      </c>
      <c r="AA25" s="174"/>
      <c r="AB25" s="175"/>
    </row>
    <row r="26" spans="1:28" ht="13.15" customHeight="1" thickBot="1" x14ac:dyDescent="0.25">
      <c r="A26" s="91"/>
      <c r="B26" s="92"/>
      <c r="C26" s="107"/>
      <c r="D26" s="94"/>
      <c r="E26" s="108"/>
      <c r="F26" s="102"/>
      <c r="G26" s="95"/>
      <c r="H26" s="50">
        <v>383</v>
      </c>
      <c r="I26" s="96" t="s">
        <v>60</v>
      </c>
      <c r="J26" s="109">
        <v>1000</v>
      </c>
      <c r="K26" s="101">
        <v>9</v>
      </c>
      <c r="L26" s="101">
        <v>21</v>
      </c>
      <c r="M26" s="101">
        <v>30</v>
      </c>
      <c r="N26" s="101" t="s">
        <v>35</v>
      </c>
      <c r="O26" s="98">
        <f t="shared" si="3"/>
        <v>20</v>
      </c>
      <c r="P26" s="56">
        <f t="shared" si="1"/>
        <v>1.3148E-2</v>
      </c>
      <c r="Q26" s="99" t="s">
        <v>35</v>
      </c>
      <c r="R26" s="100" t="s">
        <v>60</v>
      </c>
      <c r="S26" s="95">
        <v>1000</v>
      </c>
      <c r="T26" s="101">
        <v>17</v>
      </c>
      <c r="U26" s="101">
        <v>16</v>
      </c>
      <c r="V26" s="101">
        <v>31</v>
      </c>
      <c r="W26" s="101" t="s">
        <v>35</v>
      </c>
      <c r="X26" s="98">
        <f t="shared" si="5"/>
        <v>21.333333333333332</v>
      </c>
      <c r="Y26" s="56">
        <f t="shared" si="2"/>
        <v>1.4024533333333332E-2</v>
      </c>
      <c r="Z26" s="164" t="s">
        <v>35</v>
      </c>
      <c r="AA26" s="174"/>
      <c r="AB26" s="175"/>
    </row>
    <row r="27" spans="1:28" ht="13.15" customHeight="1" thickBot="1" x14ac:dyDescent="0.25">
      <c r="A27" s="91"/>
      <c r="B27" s="92"/>
      <c r="C27" s="107"/>
      <c r="D27" s="94"/>
      <c r="E27" s="108"/>
      <c r="F27" s="102"/>
      <c r="G27" s="95"/>
      <c r="H27" s="50">
        <v>383</v>
      </c>
      <c r="I27" s="96" t="s">
        <v>150</v>
      </c>
      <c r="J27" s="109">
        <v>1000</v>
      </c>
      <c r="K27" s="101">
        <v>0</v>
      </c>
      <c r="L27" s="101">
        <v>0</v>
      </c>
      <c r="M27" s="101">
        <v>0</v>
      </c>
      <c r="N27" s="101" t="s">
        <v>35</v>
      </c>
      <c r="O27" s="98">
        <f t="shared" si="3"/>
        <v>0</v>
      </c>
      <c r="P27" s="56">
        <f t="shared" si="1"/>
        <v>0</v>
      </c>
      <c r="Q27" s="99" t="s">
        <v>35</v>
      </c>
      <c r="R27" s="100" t="s">
        <v>61</v>
      </c>
      <c r="S27" s="95">
        <v>1000</v>
      </c>
      <c r="T27" s="101">
        <v>25</v>
      </c>
      <c r="U27" s="101">
        <v>15</v>
      </c>
      <c r="V27" s="101">
        <v>14</v>
      </c>
      <c r="W27" s="101" t="s">
        <v>35</v>
      </c>
      <c r="X27" s="98">
        <f t="shared" si="5"/>
        <v>18</v>
      </c>
      <c r="Y27" s="56">
        <f t="shared" si="2"/>
        <v>1.18332E-2</v>
      </c>
      <c r="Z27" s="164" t="s">
        <v>35</v>
      </c>
      <c r="AA27" s="174"/>
      <c r="AB27" s="175"/>
    </row>
    <row r="28" spans="1:28" ht="13.15" customHeight="1" thickBot="1" x14ac:dyDescent="0.25">
      <c r="A28" s="91"/>
      <c r="B28" s="92"/>
      <c r="C28" s="107"/>
      <c r="D28" s="94"/>
      <c r="E28" s="108"/>
      <c r="F28" s="102"/>
      <c r="G28" s="95"/>
      <c r="H28" s="50">
        <v>383</v>
      </c>
      <c r="I28" s="96" t="s">
        <v>151</v>
      </c>
      <c r="J28" s="109">
        <v>1000</v>
      </c>
      <c r="K28" s="101">
        <v>15</v>
      </c>
      <c r="L28" s="101">
        <v>16</v>
      </c>
      <c r="M28" s="101">
        <v>20</v>
      </c>
      <c r="N28" s="101" t="s">
        <v>35</v>
      </c>
      <c r="O28" s="98">
        <f t="shared" si="3"/>
        <v>17</v>
      </c>
      <c r="P28" s="56">
        <f t="shared" si="1"/>
        <v>1.11758E-2</v>
      </c>
      <c r="Q28" s="99" t="s">
        <v>35</v>
      </c>
      <c r="R28" s="100" t="s">
        <v>151</v>
      </c>
      <c r="S28" s="95">
        <v>1000</v>
      </c>
      <c r="T28" s="101">
        <v>15</v>
      </c>
      <c r="U28" s="101">
        <v>20</v>
      </c>
      <c r="V28" s="101">
        <v>22</v>
      </c>
      <c r="W28" s="101" t="s">
        <v>35</v>
      </c>
      <c r="X28" s="98">
        <f t="shared" si="5"/>
        <v>19</v>
      </c>
      <c r="Y28" s="56">
        <f t="shared" si="2"/>
        <v>1.2490600000000001E-2</v>
      </c>
      <c r="Z28" s="164" t="s">
        <v>35</v>
      </c>
      <c r="AA28" s="174"/>
      <c r="AB28" s="175"/>
    </row>
    <row r="29" spans="1:28" ht="13.15" customHeight="1" thickBot="1" x14ac:dyDescent="0.25">
      <c r="A29" s="91"/>
      <c r="B29" s="92"/>
      <c r="C29" s="107"/>
      <c r="D29" s="94"/>
      <c r="E29" s="108"/>
      <c r="F29" s="102"/>
      <c r="G29" s="95"/>
      <c r="H29" s="50">
        <v>383</v>
      </c>
      <c r="I29" s="96" t="s">
        <v>154</v>
      </c>
      <c r="J29" s="109">
        <v>1000</v>
      </c>
      <c r="K29" s="101">
        <v>0</v>
      </c>
      <c r="L29" s="101">
        <v>0</v>
      </c>
      <c r="M29" s="101">
        <v>0</v>
      </c>
      <c r="N29" s="101" t="s">
        <v>35</v>
      </c>
      <c r="O29" s="98">
        <f t="shared" si="3"/>
        <v>0</v>
      </c>
      <c r="P29" s="56">
        <f t="shared" si="1"/>
        <v>0</v>
      </c>
      <c r="Q29" s="99" t="s">
        <v>35</v>
      </c>
      <c r="R29" s="100" t="s">
        <v>156</v>
      </c>
      <c r="S29" s="95">
        <v>1000</v>
      </c>
      <c r="T29" s="101">
        <v>0</v>
      </c>
      <c r="U29" s="101">
        <v>1</v>
      </c>
      <c r="V29" s="101">
        <v>12</v>
      </c>
      <c r="W29" s="101" t="s">
        <v>35</v>
      </c>
      <c r="X29" s="98">
        <f t="shared" si="5"/>
        <v>4.333333333333333</v>
      </c>
      <c r="Y29" s="56">
        <f t="shared" si="2"/>
        <v>2.8487333333333332E-3</v>
      </c>
      <c r="Z29" s="164" t="s">
        <v>35</v>
      </c>
      <c r="AA29" s="174"/>
      <c r="AB29" s="175"/>
    </row>
    <row r="30" spans="1:28" ht="13.15" customHeight="1" thickBot="1" x14ac:dyDescent="0.25">
      <c r="A30" s="74"/>
      <c r="B30" s="75"/>
      <c r="C30" s="110"/>
      <c r="D30" s="104"/>
      <c r="E30" s="78"/>
      <c r="F30" s="102"/>
      <c r="G30" s="79"/>
      <c r="H30" s="50">
        <v>383</v>
      </c>
      <c r="I30" s="81" t="s">
        <v>155</v>
      </c>
      <c r="J30" s="111">
        <v>1000</v>
      </c>
      <c r="K30" s="83">
        <v>56</v>
      </c>
      <c r="L30" s="83">
        <v>42</v>
      </c>
      <c r="M30" s="83">
        <v>45</v>
      </c>
      <c r="N30" s="101" t="s">
        <v>35</v>
      </c>
      <c r="O30" s="82">
        <f t="shared" si="3"/>
        <v>47.666666666666664</v>
      </c>
      <c r="P30" s="56">
        <f t="shared" si="1"/>
        <v>3.1336066666666662E-2</v>
      </c>
      <c r="Q30" s="84" t="s">
        <v>35</v>
      </c>
      <c r="R30" s="112" t="s">
        <v>155</v>
      </c>
      <c r="S30" s="95">
        <v>1000</v>
      </c>
      <c r="T30" s="84">
        <v>17</v>
      </c>
      <c r="U30" s="84">
        <v>11</v>
      </c>
      <c r="V30" s="84">
        <v>11</v>
      </c>
      <c r="W30" s="83" t="s">
        <v>35</v>
      </c>
      <c r="X30" s="83" t="s">
        <v>35</v>
      </c>
      <c r="Y30" s="56" t="e">
        <f t="shared" si="2"/>
        <v>#VALUE!</v>
      </c>
      <c r="Z30" s="163" t="s">
        <v>35</v>
      </c>
      <c r="AA30" s="177"/>
      <c r="AB30" s="181"/>
    </row>
    <row r="31" spans="1:28" s="59" customFormat="1" ht="13.9" customHeight="1" thickBot="1" x14ac:dyDescent="0.25">
      <c r="A31" s="43">
        <v>44182</v>
      </c>
      <c r="B31" s="44">
        <v>0.80208333333333337</v>
      </c>
      <c r="C31" s="45">
        <v>-1</v>
      </c>
      <c r="D31" s="86">
        <f>(MAX(K31:M31))/J31/1.44</f>
        <v>5.2083333333333336E-2</v>
      </c>
      <c r="E31" s="47">
        <f>(MAX(T31:V31))/S31/1.44</f>
        <v>0.25347222222222221</v>
      </c>
      <c r="F31" s="87"/>
      <c r="G31" s="49" t="s">
        <v>27</v>
      </c>
      <c r="H31" s="50">
        <v>382</v>
      </c>
      <c r="I31" s="51" t="s">
        <v>37</v>
      </c>
      <c r="J31" s="52">
        <v>1000</v>
      </c>
      <c r="K31" s="55">
        <v>75</v>
      </c>
      <c r="L31" s="55">
        <v>61</v>
      </c>
      <c r="M31" s="55">
        <v>61</v>
      </c>
      <c r="N31" s="54" t="s">
        <v>62</v>
      </c>
      <c r="O31" s="55">
        <f t="shared" si="3"/>
        <v>65.666666666666671</v>
      </c>
      <c r="P31" s="56">
        <f t="shared" si="1"/>
        <v>4.3169266666666664E-2</v>
      </c>
      <c r="Q31" s="57" t="s">
        <v>30</v>
      </c>
      <c r="R31" s="58" t="s">
        <v>39</v>
      </c>
      <c r="S31" s="52">
        <v>1000</v>
      </c>
      <c r="T31" s="55">
        <v>365</v>
      </c>
      <c r="U31" s="55">
        <v>292</v>
      </c>
      <c r="V31" s="55">
        <v>279</v>
      </c>
      <c r="W31" s="54" t="s">
        <v>29</v>
      </c>
      <c r="X31" s="55">
        <f t="shared" si="5"/>
        <v>312</v>
      </c>
      <c r="Y31" s="56">
        <f t="shared" si="2"/>
        <v>0.20510880000000001</v>
      </c>
      <c r="Z31" s="165" t="s">
        <v>30</v>
      </c>
      <c r="AA31" s="173">
        <f t="shared" si="4"/>
        <v>0.24827806666666669</v>
      </c>
      <c r="AB31" s="180">
        <f>(S31 - (AA31*S31))*0.8</f>
        <v>601.3775466666666</v>
      </c>
    </row>
    <row r="32" spans="1:28" ht="13.15" customHeight="1" thickBot="1" x14ac:dyDescent="0.25">
      <c r="A32" s="91"/>
      <c r="B32" s="92"/>
      <c r="C32" s="93"/>
      <c r="D32" s="94"/>
      <c r="E32" s="94"/>
      <c r="F32" s="48" t="s">
        <v>26</v>
      </c>
      <c r="G32" s="95"/>
      <c r="H32" s="50">
        <v>382</v>
      </c>
      <c r="I32" s="113" t="s">
        <v>63</v>
      </c>
      <c r="J32" s="109">
        <v>1000</v>
      </c>
      <c r="K32" s="101">
        <v>44</v>
      </c>
      <c r="L32" s="101">
        <v>41</v>
      </c>
      <c r="M32" s="101">
        <v>31</v>
      </c>
      <c r="N32" s="101" t="s">
        <v>35</v>
      </c>
      <c r="O32" s="98">
        <f t="shared" si="3"/>
        <v>38.666666666666664</v>
      </c>
      <c r="P32" s="56">
        <f t="shared" si="1"/>
        <v>2.5419466666666665E-2</v>
      </c>
      <c r="Q32" s="99" t="s">
        <v>35</v>
      </c>
      <c r="R32" s="103" t="s">
        <v>64</v>
      </c>
      <c r="S32" s="95">
        <v>1000</v>
      </c>
      <c r="T32" s="101">
        <v>12</v>
      </c>
      <c r="U32" s="101">
        <v>12</v>
      </c>
      <c r="V32" s="101">
        <v>23</v>
      </c>
      <c r="W32" s="101" t="s">
        <v>35</v>
      </c>
      <c r="X32" s="98">
        <f t="shared" si="5"/>
        <v>15.666666666666666</v>
      </c>
      <c r="Y32" s="56">
        <f t="shared" si="2"/>
        <v>1.0299266666666666E-2</v>
      </c>
      <c r="Z32" s="164" t="s">
        <v>35</v>
      </c>
      <c r="AA32" s="174"/>
      <c r="AB32" s="175"/>
    </row>
    <row r="33" spans="1:28" ht="13.15" customHeight="1" thickBot="1" x14ac:dyDescent="0.25">
      <c r="A33" s="91"/>
      <c r="B33" s="92"/>
      <c r="C33" s="93"/>
      <c r="D33" s="94"/>
      <c r="E33" s="94"/>
      <c r="F33" s="102"/>
      <c r="G33" s="95"/>
      <c r="H33" s="50">
        <v>382</v>
      </c>
      <c r="I33" s="113" t="s">
        <v>65</v>
      </c>
      <c r="J33" s="109">
        <v>1000</v>
      </c>
      <c r="K33" s="101">
        <v>0</v>
      </c>
      <c r="L33" s="101">
        <v>0</v>
      </c>
      <c r="M33" s="101">
        <v>0</v>
      </c>
      <c r="N33" s="101" t="s">
        <v>35</v>
      </c>
      <c r="O33" s="98">
        <f t="shared" si="3"/>
        <v>0</v>
      </c>
      <c r="P33" s="56">
        <f t="shared" si="1"/>
        <v>0</v>
      </c>
      <c r="Q33" s="99" t="s">
        <v>35</v>
      </c>
      <c r="R33" s="100" t="s">
        <v>66</v>
      </c>
      <c r="S33" s="95">
        <v>1000</v>
      </c>
      <c r="T33" s="101">
        <v>66</v>
      </c>
      <c r="U33" s="101">
        <v>40</v>
      </c>
      <c r="V33" s="101">
        <v>43</v>
      </c>
      <c r="W33" s="101" t="s">
        <v>35</v>
      </c>
      <c r="X33" s="98">
        <f t="shared" si="5"/>
        <v>49.666666666666664</v>
      </c>
      <c r="Y33" s="56">
        <f t="shared" si="2"/>
        <v>3.2650866666666667E-2</v>
      </c>
      <c r="Z33" s="164" t="s">
        <v>35</v>
      </c>
      <c r="AA33" s="174"/>
      <c r="AB33" s="175"/>
    </row>
    <row r="34" spans="1:28" ht="13.15" customHeight="1" thickBot="1" x14ac:dyDescent="0.25">
      <c r="A34" s="91"/>
      <c r="B34" s="92"/>
      <c r="C34" s="93"/>
      <c r="D34" s="94"/>
      <c r="E34" s="94"/>
      <c r="F34" s="102"/>
      <c r="G34" s="95"/>
      <c r="H34" s="50">
        <v>382</v>
      </c>
      <c r="I34" s="113" t="s">
        <v>67</v>
      </c>
      <c r="J34" s="109">
        <v>1000</v>
      </c>
      <c r="K34" s="101">
        <v>0</v>
      </c>
      <c r="L34" s="101">
        <v>0</v>
      </c>
      <c r="M34" s="101">
        <v>0</v>
      </c>
      <c r="N34" s="101" t="s">
        <v>35</v>
      </c>
      <c r="O34" s="98">
        <f t="shared" si="3"/>
        <v>0</v>
      </c>
      <c r="P34" s="56">
        <f t="shared" si="1"/>
        <v>0</v>
      </c>
      <c r="Q34" s="99" t="s">
        <v>35</v>
      </c>
      <c r="R34" s="100" t="s">
        <v>68</v>
      </c>
      <c r="S34" s="95">
        <v>1000</v>
      </c>
      <c r="T34" s="101">
        <v>97</v>
      </c>
      <c r="U34" s="101">
        <v>77</v>
      </c>
      <c r="V34" s="101">
        <v>92</v>
      </c>
      <c r="W34" s="101" t="s">
        <v>35</v>
      </c>
      <c r="X34" s="98">
        <f t="shared" si="5"/>
        <v>88.666666666666671</v>
      </c>
      <c r="Y34" s="56">
        <f t="shared" si="2"/>
        <v>5.8289466666666671E-2</v>
      </c>
      <c r="Z34" s="164" t="s">
        <v>35</v>
      </c>
      <c r="AA34" s="174"/>
      <c r="AB34" s="175"/>
    </row>
    <row r="35" spans="1:28" ht="13.15" customHeight="1" thickBot="1" x14ac:dyDescent="0.25">
      <c r="A35" s="91"/>
      <c r="B35" s="92"/>
      <c r="C35" s="93"/>
      <c r="D35" s="94"/>
      <c r="E35" s="94"/>
      <c r="F35" s="102"/>
      <c r="G35" s="95"/>
      <c r="H35" s="50">
        <v>382</v>
      </c>
      <c r="I35" s="113" t="s">
        <v>157</v>
      </c>
      <c r="J35" s="109">
        <v>1000</v>
      </c>
      <c r="K35" s="101">
        <v>0</v>
      </c>
      <c r="L35" s="101">
        <v>0</v>
      </c>
      <c r="M35" s="101">
        <v>0</v>
      </c>
      <c r="N35" s="101" t="s">
        <v>35</v>
      </c>
      <c r="O35" s="98">
        <f t="shared" si="3"/>
        <v>0</v>
      </c>
      <c r="P35" s="56">
        <f t="shared" si="1"/>
        <v>0</v>
      </c>
      <c r="Q35" s="99" t="s">
        <v>35</v>
      </c>
      <c r="R35" s="100" t="s">
        <v>69</v>
      </c>
      <c r="S35" s="95">
        <v>1000</v>
      </c>
      <c r="T35" s="101">
        <v>27</v>
      </c>
      <c r="U35" s="101">
        <v>6</v>
      </c>
      <c r="V35" s="101">
        <v>9</v>
      </c>
      <c r="W35" s="101" t="s">
        <v>35</v>
      </c>
      <c r="X35" s="98">
        <f t="shared" si="5"/>
        <v>14</v>
      </c>
      <c r="Y35" s="56">
        <f t="shared" si="2"/>
        <v>9.2035999999999993E-3</v>
      </c>
      <c r="Z35" s="164" t="s">
        <v>35</v>
      </c>
      <c r="AA35" s="174"/>
      <c r="AB35" s="175"/>
    </row>
    <row r="36" spans="1:28" ht="13.15" customHeight="1" thickBot="1" x14ac:dyDescent="0.25">
      <c r="A36" s="91"/>
      <c r="B36" s="92"/>
      <c r="C36" s="93"/>
      <c r="D36" s="94"/>
      <c r="E36" s="94"/>
      <c r="F36" s="102"/>
      <c r="G36" s="95"/>
      <c r="H36" s="50">
        <v>382</v>
      </c>
      <c r="I36" s="113" t="s">
        <v>70</v>
      </c>
      <c r="J36" s="109">
        <v>1000</v>
      </c>
      <c r="K36" s="101">
        <v>0</v>
      </c>
      <c r="L36" s="101">
        <v>0</v>
      </c>
      <c r="M36" s="101">
        <v>0</v>
      </c>
      <c r="N36" s="101" t="s">
        <v>35</v>
      </c>
      <c r="O36" s="98">
        <f t="shared" si="3"/>
        <v>0</v>
      </c>
      <c r="P36" s="56">
        <f t="shared" si="1"/>
        <v>0</v>
      </c>
      <c r="Q36" s="99" t="s">
        <v>35</v>
      </c>
      <c r="R36" s="100" t="s">
        <v>70</v>
      </c>
      <c r="S36" s="95">
        <v>1000</v>
      </c>
      <c r="T36" s="101">
        <v>70</v>
      </c>
      <c r="U36" s="101">
        <v>42</v>
      </c>
      <c r="V36" s="101">
        <v>27</v>
      </c>
      <c r="W36" s="101" t="s">
        <v>35</v>
      </c>
      <c r="X36" s="98">
        <f t="shared" si="5"/>
        <v>46.333333333333336</v>
      </c>
      <c r="Y36" s="56">
        <f t="shared" si="2"/>
        <v>3.0459533333333334E-2</v>
      </c>
      <c r="Z36" s="164" t="s">
        <v>35</v>
      </c>
      <c r="AA36" s="174"/>
      <c r="AB36" s="175"/>
    </row>
    <row r="37" spans="1:28" ht="13.15" customHeight="1" thickBot="1" x14ac:dyDescent="0.25">
      <c r="A37" s="91"/>
      <c r="B37" s="92"/>
      <c r="C37" s="93"/>
      <c r="D37" s="94"/>
      <c r="E37" s="94"/>
      <c r="F37" s="102"/>
      <c r="G37" s="114"/>
      <c r="H37" s="50">
        <v>382</v>
      </c>
      <c r="I37" s="115" t="s">
        <v>71</v>
      </c>
      <c r="J37" s="69">
        <v>1000</v>
      </c>
      <c r="K37" s="116">
        <v>0</v>
      </c>
      <c r="L37" s="116">
        <v>0</v>
      </c>
      <c r="M37" s="116">
        <v>0</v>
      </c>
      <c r="N37" s="101"/>
      <c r="O37" s="98">
        <f t="shared" si="3"/>
        <v>0</v>
      </c>
      <c r="P37" s="56">
        <f t="shared" si="1"/>
        <v>0</v>
      </c>
      <c r="Q37" s="117"/>
      <c r="R37" s="118" t="s">
        <v>71</v>
      </c>
      <c r="S37" s="95">
        <v>1000</v>
      </c>
      <c r="T37" s="116">
        <v>40</v>
      </c>
      <c r="U37" s="116">
        <v>43</v>
      </c>
      <c r="V37" s="116">
        <v>33</v>
      </c>
      <c r="W37" s="116"/>
      <c r="X37" s="98"/>
      <c r="Y37" s="56">
        <f t="shared" si="2"/>
        <v>0</v>
      </c>
      <c r="Z37" s="166"/>
      <c r="AA37" s="174"/>
      <c r="AB37" s="175"/>
    </row>
    <row r="38" spans="1:28" ht="13.15" customHeight="1" thickBot="1" x14ac:dyDescent="0.25">
      <c r="A38" s="91"/>
      <c r="B38" s="92"/>
      <c r="C38" s="93"/>
      <c r="D38" s="94"/>
      <c r="E38" s="94"/>
      <c r="F38" s="119"/>
      <c r="G38" s="114"/>
      <c r="H38" s="50">
        <v>382</v>
      </c>
      <c r="I38" s="115" t="s">
        <v>72</v>
      </c>
      <c r="J38" s="69">
        <v>1000</v>
      </c>
      <c r="K38" s="116">
        <v>0</v>
      </c>
      <c r="L38" s="116">
        <v>0</v>
      </c>
      <c r="M38" s="116">
        <v>0</v>
      </c>
      <c r="N38" s="101"/>
      <c r="O38" s="98">
        <f t="shared" si="3"/>
        <v>0</v>
      </c>
      <c r="P38" s="56">
        <f t="shared" si="1"/>
        <v>0</v>
      </c>
      <c r="Q38" s="117"/>
      <c r="R38" s="118" t="s">
        <v>73</v>
      </c>
      <c r="S38" s="95">
        <v>1000</v>
      </c>
      <c r="T38" s="116">
        <v>23</v>
      </c>
      <c r="U38" s="116">
        <v>37</v>
      </c>
      <c r="V38" s="116">
        <v>31</v>
      </c>
      <c r="W38" s="116"/>
      <c r="X38" s="98"/>
      <c r="Y38" s="56">
        <f t="shared" si="2"/>
        <v>0</v>
      </c>
      <c r="Z38" s="166"/>
      <c r="AA38" s="174"/>
      <c r="AB38" s="175"/>
    </row>
    <row r="39" spans="1:28" ht="13.15" customHeight="1" thickBot="1" x14ac:dyDescent="0.25">
      <c r="A39" s="74"/>
      <c r="B39" s="75"/>
      <c r="C39" s="76"/>
      <c r="D39" s="104"/>
      <c r="E39" s="104"/>
      <c r="F39" s="119"/>
      <c r="G39" s="79"/>
      <c r="H39" s="50">
        <v>382</v>
      </c>
      <c r="I39" s="120" t="s">
        <v>74</v>
      </c>
      <c r="J39" s="111">
        <v>1000</v>
      </c>
      <c r="K39" s="83">
        <v>31</v>
      </c>
      <c r="L39" s="83">
        <v>20</v>
      </c>
      <c r="M39" s="83">
        <v>30</v>
      </c>
      <c r="N39" s="101" t="s">
        <v>35</v>
      </c>
      <c r="O39" s="98">
        <f t="shared" si="3"/>
        <v>27</v>
      </c>
      <c r="P39" s="56">
        <f t="shared" si="1"/>
        <v>1.77498E-2</v>
      </c>
      <c r="Q39" s="84" t="s">
        <v>35</v>
      </c>
      <c r="R39" s="85" t="s">
        <v>74</v>
      </c>
      <c r="S39" s="79">
        <v>1000</v>
      </c>
      <c r="T39" s="83">
        <v>30</v>
      </c>
      <c r="U39" s="83">
        <v>35</v>
      </c>
      <c r="V39" s="83">
        <v>21</v>
      </c>
      <c r="W39" s="83" t="s">
        <v>35</v>
      </c>
      <c r="X39" s="98">
        <f t="shared" si="5"/>
        <v>28.666666666666668</v>
      </c>
      <c r="Y39" s="56">
        <f t="shared" si="2"/>
        <v>1.8845466666666668E-2</v>
      </c>
      <c r="Z39" s="163" t="s">
        <v>35</v>
      </c>
      <c r="AA39" s="177"/>
      <c r="AB39" s="181"/>
    </row>
    <row r="40" spans="1:28" s="59" customFormat="1" ht="13.9" customHeight="1" thickBot="1" x14ac:dyDescent="0.25">
      <c r="A40" s="43">
        <v>44174</v>
      </c>
      <c r="B40" s="44">
        <v>0.39583333333333331</v>
      </c>
      <c r="C40" s="45">
        <v>-7</v>
      </c>
      <c r="D40" s="86">
        <f>(MAX(K40:M40))/J40/1.44</f>
        <v>0.21875</v>
      </c>
      <c r="E40" s="47"/>
      <c r="F40" s="87"/>
      <c r="G40" s="49" t="s">
        <v>27</v>
      </c>
      <c r="H40" s="50">
        <v>55</v>
      </c>
      <c r="I40" s="51" t="s">
        <v>75</v>
      </c>
      <c r="J40" s="52">
        <v>1000</v>
      </c>
      <c r="K40" s="56">
        <v>211</v>
      </c>
      <c r="L40" s="56">
        <v>315</v>
      </c>
      <c r="M40" s="56">
        <v>256</v>
      </c>
      <c r="N40" s="54" t="s">
        <v>76</v>
      </c>
      <c r="O40" s="55">
        <f t="shared" si="3"/>
        <v>260.66666666666669</v>
      </c>
      <c r="P40" s="56">
        <f t="shared" si="1"/>
        <v>0.17136226666666668</v>
      </c>
      <c r="Q40" s="57" t="s">
        <v>30</v>
      </c>
      <c r="R40" s="121" t="s">
        <v>39</v>
      </c>
      <c r="S40" s="79">
        <v>1000</v>
      </c>
      <c r="T40" s="55">
        <v>280</v>
      </c>
      <c r="U40" s="55">
        <v>215</v>
      </c>
      <c r="V40" s="55">
        <v>355</v>
      </c>
      <c r="W40" s="54" t="s">
        <v>77</v>
      </c>
      <c r="X40" s="55">
        <f>(T40+U40+V40)/3</f>
        <v>283.33333333333331</v>
      </c>
      <c r="Y40" s="56">
        <f t="shared" si="2"/>
        <v>0.18626333333333331</v>
      </c>
      <c r="Z40" s="165" t="s">
        <v>35</v>
      </c>
      <c r="AA40" s="173">
        <f t="shared" si="4"/>
        <v>0.35762559999999999</v>
      </c>
      <c r="AB40" s="180">
        <f>(S40 - (AA40*S40))*0.8</f>
        <v>513.89952000000005</v>
      </c>
    </row>
    <row r="41" spans="1:28" ht="13.15" customHeight="1" thickBot="1" x14ac:dyDescent="0.25">
      <c r="A41" s="91"/>
      <c r="B41" s="92"/>
      <c r="C41" s="93"/>
      <c r="D41" s="94"/>
      <c r="E41" s="94"/>
      <c r="F41" s="48" t="s">
        <v>41</v>
      </c>
      <c r="G41" s="95"/>
      <c r="H41" s="50">
        <v>55</v>
      </c>
      <c r="I41" s="113" t="s">
        <v>78</v>
      </c>
      <c r="J41" s="52">
        <v>1000</v>
      </c>
      <c r="K41" s="4">
        <v>15</v>
      </c>
      <c r="L41" s="101">
        <v>11</v>
      </c>
      <c r="M41" s="101">
        <v>13</v>
      </c>
      <c r="N41" s="101" t="s">
        <v>35</v>
      </c>
      <c r="O41" s="98">
        <f t="shared" si="3"/>
        <v>13</v>
      </c>
      <c r="P41" s="56">
        <f t="shared" si="1"/>
        <v>8.5461999999999986E-3</v>
      </c>
      <c r="Q41" s="99" t="s">
        <v>35</v>
      </c>
      <c r="R41" s="121" t="s">
        <v>79</v>
      </c>
      <c r="S41" s="79">
        <v>1000</v>
      </c>
      <c r="T41" s="95">
        <v>0</v>
      </c>
      <c r="U41" s="95">
        <v>0</v>
      </c>
      <c r="V41" s="95">
        <v>0</v>
      </c>
      <c r="W41" s="95" t="s">
        <v>35</v>
      </c>
      <c r="X41" s="55">
        <f t="shared" ref="X41:X48" si="6">(T41+U41+V41)/3</f>
        <v>0</v>
      </c>
      <c r="Y41" s="56">
        <f t="shared" si="2"/>
        <v>0</v>
      </c>
      <c r="Z41" s="164" t="s">
        <v>35</v>
      </c>
      <c r="AA41" s="174"/>
      <c r="AB41" s="175"/>
    </row>
    <row r="42" spans="1:28" ht="13.15" customHeight="1" thickBot="1" x14ac:dyDescent="0.25">
      <c r="A42" s="91"/>
      <c r="B42" s="92"/>
      <c r="C42" s="93"/>
      <c r="D42" s="94"/>
      <c r="E42" s="94"/>
      <c r="F42" s="102"/>
      <c r="G42" s="95"/>
      <c r="H42" s="50">
        <v>55</v>
      </c>
      <c r="I42" s="113" t="s">
        <v>80</v>
      </c>
      <c r="J42" s="52">
        <v>1000</v>
      </c>
      <c r="K42" s="101">
        <v>24</v>
      </c>
      <c r="L42" s="101">
        <v>16</v>
      </c>
      <c r="M42" s="101">
        <v>24</v>
      </c>
      <c r="N42" s="101" t="s">
        <v>35</v>
      </c>
      <c r="O42" s="98">
        <f t="shared" si="3"/>
        <v>21.333333333333332</v>
      </c>
      <c r="P42" s="56">
        <f t="shared" si="1"/>
        <v>1.4024533333333332E-2</v>
      </c>
      <c r="Q42" s="99" t="s">
        <v>35</v>
      </c>
      <c r="R42" s="121" t="s">
        <v>81</v>
      </c>
      <c r="S42" s="79">
        <v>1000</v>
      </c>
      <c r="T42" s="95">
        <v>40</v>
      </c>
      <c r="U42" s="95">
        <v>36</v>
      </c>
      <c r="V42" s="95">
        <v>36</v>
      </c>
      <c r="W42" s="95" t="s">
        <v>35</v>
      </c>
      <c r="X42" s="55">
        <f t="shared" si="6"/>
        <v>37.333333333333336</v>
      </c>
      <c r="Y42" s="56">
        <f t="shared" si="2"/>
        <v>2.4542933333333333E-2</v>
      </c>
      <c r="Z42" s="164" t="s">
        <v>35</v>
      </c>
      <c r="AA42" s="174"/>
      <c r="AB42" s="175"/>
    </row>
    <row r="43" spans="1:28" ht="13.15" customHeight="1" thickBot="1" x14ac:dyDescent="0.25">
      <c r="A43" s="91"/>
      <c r="B43" s="92"/>
      <c r="C43" s="93"/>
      <c r="D43" s="94"/>
      <c r="E43" s="94"/>
      <c r="F43" s="102"/>
      <c r="G43" s="95"/>
      <c r="H43" s="50">
        <v>55</v>
      </c>
      <c r="I43" s="113" t="s">
        <v>82</v>
      </c>
      <c r="J43" s="52">
        <v>1000</v>
      </c>
      <c r="K43" s="101">
        <v>3</v>
      </c>
      <c r="L43" s="101">
        <v>5</v>
      </c>
      <c r="M43" s="101">
        <v>8</v>
      </c>
      <c r="N43" s="101" t="s">
        <v>35</v>
      </c>
      <c r="O43" s="98">
        <f t="shared" si="3"/>
        <v>5.333333333333333</v>
      </c>
      <c r="P43" s="56">
        <f t="shared" si="1"/>
        <v>3.506133333333333E-3</v>
      </c>
      <c r="Q43" s="99" t="s">
        <v>35</v>
      </c>
      <c r="R43" s="121" t="s">
        <v>83</v>
      </c>
      <c r="S43" s="79">
        <v>1000</v>
      </c>
      <c r="T43" s="95">
        <v>5</v>
      </c>
      <c r="U43" s="95">
        <v>1</v>
      </c>
      <c r="V43" s="95">
        <v>1</v>
      </c>
      <c r="W43" s="95" t="s">
        <v>35</v>
      </c>
      <c r="X43" s="55">
        <f t="shared" si="6"/>
        <v>2.3333333333333335</v>
      </c>
      <c r="Y43" s="56">
        <f t="shared" si="2"/>
        <v>1.5339333333333333E-3</v>
      </c>
      <c r="Z43" s="164" t="s">
        <v>35</v>
      </c>
      <c r="AA43" s="174"/>
      <c r="AB43" s="175"/>
    </row>
    <row r="44" spans="1:28" ht="13.15" customHeight="1" thickBot="1" x14ac:dyDescent="0.25">
      <c r="A44" s="91"/>
      <c r="B44" s="92"/>
      <c r="C44" s="93"/>
      <c r="D44" s="94"/>
      <c r="E44" s="94"/>
      <c r="F44" s="102"/>
      <c r="G44" s="95"/>
      <c r="H44" s="50">
        <v>55</v>
      </c>
      <c r="I44" s="113" t="s">
        <v>84</v>
      </c>
      <c r="J44" s="52">
        <v>1000</v>
      </c>
      <c r="K44" s="101">
        <v>48</v>
      </c>
      <c r="L44" s="101">
        <v>52</v>
      </c>
      <c r="M44" s="101">
        <v>24</v>
      </c>
      <c r="N44" s="101"/>
      <c r="O44" s="98">
        <f t="shared" si="3"/>
        <v>41.333333333333336</v>
      </c>
      <c r="P44" s="56">
        <f t="shared" si="1"/>
        <v>2.7172533333333335E-2</v>
      </c>
      <c r="Q44" s="99"/>
      <c r="R44" s="121" t="s">
        <v>85</v>
      </c>
      <c r="S44" s="79">
        <v>1000</v>
      </c>
      <c r="T44" s="95">
        <v>26</v>
      </c>
      <c r="U44" s="95">
        <v>18</v>
      </c>
      <c r="V44" s="95">
        <v>22</v>
      </c>
      <c r="W44" s="95"/>
      <c r="X44" s="55">
        <f t="shared" si="6"/>
        <v>22</v>
      </c>
      <c r="Y44" s="56">
        <f t="shared" si="2"/>
        <v>1.44628E-2</v>
      </c>
      <c r="Z44" s="164"/>
      <c r="AA44" s="174"/>
      <c r="AB44" s="175"/>
    </row>
    <row r="45" spans="1:28" ht="13.15" customHeight="1" thickBot="1" x14ac:dyDescent="0.25">
      <c r="A45" s="91"/>
      <c r="B45" s="92"/>
      <c r="C45" s="93"/>
      <c r="D45" s="94"/>
      <c r="E45" s="94"/>
      <c r="F45" s="102"/>
      <c r="G45" s="95"/>
      <c r="H45" s="50">
        <v>55</v>
      </c>
      <c r="I45" s="113" t="s">
        <v>86</v>
      </c>
      <c r="J45" s="52">
        <v>1000</v>
      </c>
      <c r="K45" s="101">
        <v>11</v>
      </c>
      <c r="L45" s="101">
        <v>51</v>
      </c>
      <c r="M45" s="101">
        <v>58</v>
      </c>
      <c r="N45" s="101"/>
      <c r="O45" s="98">
        <f t="shared" si="3"/>
        <v>40</v>
      </c>
      <c r="P45" s="56">
        <f t="shared" si="1"/>
        <v>2.6296E-2</v>
      </c>
      <c r="Q45" s="99"/>
      <c r="R45" s="121" t="s">
        <v>87</v>
      </c>
      <c r="S45" s="79">
        <v>1000</v>
      </c>
      <c r="T45" s="95">
        <v>35</v>
      </c>
      <c r="U45" s="95">
        <v>29</v>
      </c>
      <c r="V45" s="95">
        <v>26</v>
      </c>
      <c r="W45" s="95"/>
      <c r="X45" s="55">
        <f t="shared" si="6"/>
        <v>30</v>
      </c>
      <c r="Y45" s="56">
        <f t="shared" si="2"/>
        <v>1.9722E-2</v>
      </c>
      <c r="Z45" s="164"/>
      <c r="AA45" s="174"/>
      <c r="AB45" s="175"/>
    </row>
    <row r="46" spans="1:28" ht="13.15" customHeight="1" thickBot="1" x14ac:dyDescent="0.25">
      <c r="A46" s="91"/>
      <c r="B46" s="92"/>
      <c r="C46" s="93"/>
      <c r="D46" s="94"/>
      <c r="E46" s="94"/>
      <c r="F46" s="102"/>
      <c r="G46" s="95"/>
      <c r="H46" s="50">
        <v>55</v>
      </c>
      <c r="I46" s="96" t="s">
        <v>88</v>
      </c>
      <c r="J46" s="52">
        <v>1000</v>
      </c>
      <c r="K46" s="101">
        <v>14</v>
      </c>
      <c r="L46" s="101">
        <v>22</v>
      </c>
      <c r="M46" s="101">
        <v>21</v>
      </c>
      <c r="N46" s="101" t="s">
        <v>35</v>
      </c>
      <c r="O46" s="98">
        <f t="shared" si="3"/>
        <v>19</v>
      </c>
      <c r="P46" s="56">
        <f t="shared" si="1"/>
        <v>1.2490600000000001E-2</v>
      </c>
      <c r="Q46" s="99" t="s">
        <v>35</v>
      </c>
      <c r="R46" s="121" t="s">
        <v>89</v>
      </c>
      <c r="S46" s="79">
        <v>1000</v>
      </c>
      <c r="T46" s="95">
        <v>32</v>
      </c>
      <c r="U46" s="95">
        <v>24</v>
      </c>
      <c r="V46" s="95">
        <v>37</v>
      </c>
      <c r="W46" s="95" t="s">
        <v>35</v>
      </c>
      <c r="X46" s="55">
        <f t="shared" si="6"/>
        <v>31</v>
      </c>
      <c r="Y46" s="56">
        <f t="shared" si="2"/>
        <v>2.0379399999999999E-2</v>
      </c>
      <c r="Z46" s="164" t="s">
        <v>35</v>
      </c>
      <c r="AA46" s="174"/>
      <c r="AB46" s="175"/>
    </row>
    <row r="47" spans="1:28" ht="13.15" customHeight="1" thickBot="1" x14ac:dyDescent="0.25">
      <c r="A47" s="91"/>
      <c r="B47" s="92"/>
      <c r="C47" s="93"/>
      <c r="D47" s="94"/>
      <c r="E47" s="94"/>
      <c r="F47" s="102"/>
      <c r="G47" s="114"/>
      <c r="H47" s="50"/>
      <c r="I47" s="122"/>
      <c r="J47" s="52"/>
      <c r="K47" s="116"/>
      <c r="L47" s="116"/>
      <c r="M47" s="116"/>
      <c r="N47" s="116"/>
      <c r="O47" s="123"/>
      <c r="P47" s="56" t="e">
        <f t="shared" si="1"/>
        <v>#DIV/0!</v>
      </c>
      <c r="Q47" s="117"/>
      <c r="R47" s="124" t="s">
        <v>90</v>
      </c>
      <c r="S47" s="79">
        <v>1000</v>
      </c>
      <c r="T47" s="114">
        <v>97</v>
      </c>
      <c r="U47" s="114">
        <v>62</v>
      </c>
      <c r="V47" s="114">
        <v>93</v>
      </c>
      <c r="W47" s="114"/>
      <c r="X47" s="55">
        <f t="shared" si="6"/>
        <v>84</v>
      </c>
      <c r="Y47" s="56">
        <f t="shared" si="2"/>
        <v>5.5221599999999996E-2</v>
      </c>
      <c r="Z47" s="166"/>
      <c r="AA47" s="174"/>
      <c r="AB47" s="175"/>
    </row>
    <row r="48" spans="1:28" ht="13.15" customHeight="1" thickBot="1" x14ac:dyDescent="0.25">
      <c r="A48" s="74"/>
      <c r="B48" s="75"/>
      <c r="C48" s="76"/>
      <c r="D48" s="104"/>
      <c r="E48" s="104"/>
      <c r="F48" s="102"/>
      <c r="G48" s="79"/>
      <c r="H48" s="150">
        <v>55</v>
      </c>
      <c r="I48" s="81" t="s">
        <v>91</v>
      </c>
      <c r="J48" s="52">
        <v>1000</v>
      </c>
      <c r="K48" s="83">
        <v>96</v>
      </c>
      <c r="L48" s="83">
        <v>158</v>
      </c>
      <c r="M48" s="83">
        <v>108</v>
      </c>
      <c r="N48" s="83" t="s">
        <v>35</v>
      </c>
      <c r="O48" s="82">
        <f t="shared" si="3"/>
        <v>120.66666666666667</v>
      </c>
      <c r="P48" s="56">
        <f t="shared" si="1"/>
        <v>7.9326266666666673E-2</v>
      </c>
      <c r="Q48" s="84" t="s">
        <v>35</v>
      </c>
      <c r="R48" s="125" t="s">
        <v>92</v>
      </c>
      <c r="S48" s="79">
        <v>1000</v>
      </c>
      <c r="T48" s="83">
        <v>45</v>
      </c>
      <c r="U48" s="83">
        <v>45</v>
      </c>
      <c r="V48" s="83">
        <v>140</v>
      </c>
      <c r="W48" s="83" t="s">
        <v>35</v>
      </c>
      <c r="X48" s="55">
        <f t="shared" si="6"/>
        <v>76.666666666666671</v>
      </c>
      <c r="Y48" s="56">
        <f t="shared" si="2"/>
        <v>5.0400666666666663E-2</v>
      </c>
      <c r="Z48" s="163" t="s">
        <v>35</v>
      </c>
      <c r="AA48" s="177"/>
      <c r="AB48" s="181"/>
    </row>
    <row r="49" spans="1:28" s="59" customFormat="1" ht="13.9" customHeight="1" thickBot="1" x14ac:dyDescent="0.25">
      <c r="A49" s="43">
        <v>44174</v>
      </c>
      <c r="B49" s="61">
        <v>0.83333333333333337</v>
      </c>
      <c r="C49" s="62">
        <v>-7</v>
      </c>
      <c r="D49" s="126">
        <f>(MAX(K49:M49))/J49/1.44</f>
        <v>5.5114638447971778E-2</v>
      </c>
      <c r="E49" s="127">
        <f>(MAX(T49:V49))/S49/1.44</f>
        <v>0.5235890652557319</v>
      </c>
      <c r="F49" s="87"/>
      <c r="G49" s="128" t="s">
        <v>27</v>
      </c>
      <c r="H49" s="129">
        <v>551</v>
      </c>
      <c r="I49" s="130" t="s">
        <v>37</v>
      </c>
      <c r="J49" s="52">
        <v>630</v>
      </c>
      <c r="K49" s="131">
        <v>36</v>
      </c>
      <c r="L49" s="131">
        <v>50</v>
      </c>
      <c r="M49" s="131">
        <v>38</v>
      </c>
      <c r="N49" s="132" t="s">
        <v>93</v>
      </c>
      <c r="O49" s="131">
        <f t="shared" si="3"/>
        <v>41.333333333333336</v>
      </c>
      <c r="P49" s="56">
        <f t="shared" si="1"/>
        <v>4.3131005291005289E-2</v>
      </c>
      <c r="Q49" s="133" t="s">
        <v>30</v>
      </c>
      <c r="R49" s="134" t="s">
        <v>39</v>
      </c>
      <c r="S49" s="52">
        <v>630</v>
      </c>
      <c r="T49" s="131">
        <v>475</v>
      </c>
      <c r="U49" s="131">
        <v>382</v>
      </c>
      <c r="V49" s="131">
        <v>367</v>
      </c>
      <c r="W49" s="132" t="s">
        <v>29</v>
      </c>
      <c r="X49" s="131">
        <f t="shared" si="5"/>
        <v>408</v>
      </c>
      <c r="Y49" s="56">
        <f t="shared" si="2"/>
        <v>0.4257447619047619</v>
      </c>
      <c r="Z49" s="167" t="s">
        <v>30</v>
      </c>
      <c r="AA49" s="173">
        <f t="shared" si="4"/>
        <v>0.46887576719576718</v>
      </c>
      <c r="AB49" s="180">
        <f>(S49 - (AA49*S49))*0.8</f>
        <v>267.68661333333336</v>
      </c>
    </row>
    <row r="50" spans="1:28" s="59" customFormat="1" ht="13.9" customHeight="1" thickBot="1" x14ac:dyDescent="0.25">
      <c r="A50" s="142"/>
      <c r="B50" s="61"/>
      <c r="C50" s="62"/>
      <c r="D50" s="143"/>
      <c r="E50" s="143"/>
      <c r="F50" s="144"/>
      <c r="G50" s="128"/>
      <c r="H50" s="129">
        <v>551</v>
      </c>
      <c r="I50" s="130" t="s">
        <v>158</v>
      </c>
      <c r="J50" s="52">
        <v>630</v>
      </c>
      <c r="K50" s="131">
        <v>36</v>
      </c>
      <c r="L50" s="131">
        <v>50</v>
      </c>
      <c r="M50" s="131">
        <v>38</v>
      </c>
      <c r="N50" s="132"/>
      <c r="O50" s="131"/>
      <c r="P50" s="56">
        <f t="shared" si="1"/>
        <v>0</v>
      </c>
      <c r="Q50" s="133"/>
      <c r="R50" s="134" t="s">
        <v>158</v>
      </c>
      <c r="S50" s="52">
        <v>630</v>
      </c>
      <c r="T50" s="131">
        <v>25</v>
      </c>
      <c r="U50" s="131">
        <v>46</v>
      </c>
      <c r="V50" s="131">
        <v>30</v>
      </c>
      <c r="W50" s="132"/>
      <c r="X50" s="131">
        <f t="shared" si="5"/>
        <v>33.666666666666664</v>
      </c>
      <c r="Y50" s="56">
        <f t="shared" si="2"/>
        <v>3.5130899470899472E-2</v>
      </c>
      <c r="Z50" s="167"/>
      <c r="AA50" s="174"/>
      <c r="AB50" s="175"/>
    </row>
    <row r="51" spans="1:28" s="59" customFormat="1" ht="13.15" customHeight="1" thickBot="1" x14ac:dyDescent="0.25">
      <c r="A51" s="135"/>
      <c r="B51" s="92"/>
      <c r="C51" s="93"/>
      <c r="D51" s="94"/>
      <c r="E51" s="94"/>
      <c r="F51" s="136" t="s">
        <v>26</v>
      </c>
      <c r="G51" s="113"/>
      <c r="H51" s="129">
        <v>551</v>
      </c>
      <c r="I51" s="113" t="s">
        <v>94</v>
      </c>
      <c r="J51" s="52">
        <v>630</v>
      </c>
      <c r="K51" s="101">
        <v>0</v>
      </c>
      <c r="L51" s="101">
        <v>0</v>
      </c>
      <c r="M51" s="101">
        <v>0</v>
      </c>
      <c r="N51" s="101" t="s">
        <v>35</v>
      </c>
      <c r="O51" s="98">
        <f t="shared" si="3"/>
        <v>0</v>
      </c>
      <c r="P51" s="56">
        <f t="shared" si="1"/>
        <v>0</v>
      </c>
      <c r="Q51" s="137" t="s">
        <v>35</v>
      </c>
      <c r="R51" s="138" t="s">
        <v>95</v>
      </c>
      <c r="S51" s="52">
        <v>630</v>
      </c>
      <c r="T51" s="101">
        <v>89</v>
      </c>
      <c r="U51" s="101">
        <v>40</v>
      </c>
      <c r="V51" s="101">
        <v>63</v>
      </c>
      <c r="W51" s="101" t="s">
        <v>35</v>
      </c>
      <c r="X51" s="131">
        <f t="shared" si="5"/>
        <v>64</v>
      </c>
      <c r="Y51" s="56">
        <f t="shared" si="2"/>
        <v>6.6783492063492059E-2</v>
      </c>
      <c r="Z51" s="168" t="s">
        <v>35</v>
      </c>
      <c r="AA51" s="174"/>
      <c r="AB51" s="175"/>
    </row>
    <row r="52" spans="1:28" s="59" customFormat="1" ht="13.15" customHeight="1" thickBot="1" x14ac:dyDescent="0.25">
      <c r="A52" s="139"/>
      <c r="B52" s="92"/>
      <c r="C52" s="93"/>
      <c r="D52" s="94"/>
      <c r="E52" s="94"/>
      <c r="F52" s="140"/>
      <c r="G52" s="113"/>
      <c r="H52" s="129">
        <v>551</v>
      </c>
      <c r="I52" s="113" t="s">
        <v>96</v>
      </c>
      <c r="J52" s="52">
        <v>630</v>
      </c>
      <c r="K52" s="101">
        <v>0</v>
      </c>
      <c r="L52" s="101">
        <v>0</v>
      </c>
      <c r="M52" s="101">
        <v>0</v>
      </c>
      <c r="N52" s="101" t="s">
        <v>35</v>
      </c>
      <c r="O52" s="98">
        <f t="shared" si="3"/>
        <v>0</v>
      </c>
      <c r="P52" s="56">
        <f t="shared" si="1"/>
        <v>0</v>
      </c>
      <c r="Q52" s="137" t="s">
        <v>35</v>
      </c>
      <c r="R52" s="138" t="s">
        <v>97</v>
      </c>
      <c r="S52" s="52">
        <v>630</v>
      </c>
      <c r="T52" s="101">
        <v>63</v>
      </c>
      <c r="U52" s="101">
        <v>54</v>
      </c>
      <c r="V52" s="101">
        <v>59</v>
      </c>
      <c r="W52" s="101" t="s">
        <v>35</v>
      </c>
      <c r="X52" s="131">
        <f t="shared" si="5"/>
        <v>58.666666666666664</v>
      </c>
      <c r="Y52" s="56">
        <f t="shared" si="2"/>
        <v>6.1218201058201048E-2</v>
      </c>
      <c r="Z52" s="168" t="s">
        <v>35</v>
      </c>
      <c r="AA52" s="174"/>
      <c r="AB52" s="175"/>
    </row>
    <row r="53" spans="1:28" s="59" customFormat="1" ht="13.15" customHeight="1" thickBot="1" x14ac:dyDescent="0.25">
      <c r="A53" s="139"/>
      <c r="B53" s="92"/>
      <c r="C53" s="93"/>
      <c r="D53" s="94"/>
      <c r="E53" s="94"/>
      <c r="F53" s="140"/>
      <c r="G53" s="113"/>
      <c r="H53" s="129">
        <v>551</v>
      </c>
      <c r="I53" s="113" t="s">
        <v>98</v>
      </c>
      <c r="J53" s="52">
        <v>630</v>
      </c>
      <c r="K53" s="101">
        <v>0</v>
      </c>
      <c r="L53" s="101">
        <v>0</v>
      </c>
      <c r="M53" s="101">
        <v>0</v>
      </c>
      <c r="N53" s="101" t="s">
        <v>35</v>
      </c>
      <c r="O53" s="98">
        <f t="shared" si="3"/>
        <v>0</v>
      </c>
      <c r="P53" s="56">
        <f t="shared" si="1"/>
        <v>0</v>
      </c>
      <c r="Q53" s="137" t="s">
        <v>35</v>
      </c>
      <c r="R53" s="138" t="s">
        <v>99</v>
      </c>
      <c r="S53" s="52">
        <v>630</v>
      </c>
      <c r="T53" s="101">
        <v>103</v>
      </c>
      <c r="U53" s="101">
        <v>77</v>
      </c>
      <c r="V53" s="101">
        <v>40</v>
      </c>
      <c r="W53" s="101" t="s">
        <v>35</v>
      </c>
      <c r="X53" s="131">
        <f t="shared" si="5"/>
        <v>73.333333333333329</v>
      </c>
      <c r="Y53" s="56">
        <f t="shared" si="2"/>
        <v>7.6522751322751312E-2</v>
      </c>
      <c r="Z53" s="168" t="s">
        <v>35</v>
      </c>
      <c r="AA53" s="174"/>
      <c r="AB53" s="175"/>
    </row>
    <row r="54" spans="1:28" s="59" customFormat="1" ht="13.15" customHeight="1" thickBot="1" x14ac:dyDescent="0.25">
      <c r="A54" s="139"/>
      <c r="B54" s="92"/>
      <c r="C54" s="93"/>
      <c r="D54" s="94"/>
      <c r="E54" s="94"/>
      <c r="F54" s="140"/>
      <c r="G54" s="113"/>
      <c r="H54" s="129">
        <v>551</v>
      </c>
      <c r="I54" s="113" t="s">
        <v>100</v>
      </c>
      <c r="J54" s="52">
        <v>630</v>
      </c>
      <c r="K54" s="101">
        <v>0</v>
      </c>
      <c r="L54" s="101">
        <v>0</v>
      </c>
      <c r="M54" s="101">
        <v>0</v>
      </c>
      <c r="N54" s="101" t="s">
        <v>35</v>
      </c>
      <c r="O54" s="98">
        <f t="shared" si="3"/>
        <v>0</v>
      </c>
      <c r="P54" s="56">
        <f t="shared" si="1"/>
        <v>0</v>
      </c>
      <c r="Q54" s="137" t="s">
        <v>35</v>
      </c>
      <c r="R54" s="138" t="s">
        <v>101</v>
      </c>
      <c r="S54" s="52">
        <v>630</v>
      </c>
      <c r="T54" s="101">
        <v>70</v>
      </c>
      <c r="U54" s="101">
        <v>60</v>
      </c>
      <c r="V54" s="101">
        <v>50</v>
      </c>
      <c r="W54" s="101" t="s">
        <v>35</v>
      </c>
      <c r="X54" s="131">
        <f t="shared" si="5"/>
        <v>60</v>
      </c>
      <c r="Y54" s="56">
        <f t="shared" si="2"/>
        <v>6.2609523809523809E-2</v>
      </c>
      <c r="Z54" s="168" t="s">
        <v>35</v>
      </c>
      <c r="AA54" s="174"/>
      <c r="AB54" s="175"/>
    </row>
    <row r="55" spans="1:28" s="59" customFormat="1" ht="13.15" customHeight="1" thickBot="1" x14ac:dyDescent="0.25">
      <c r="A55" s="141"/>
      <c r="B55" s="92"/>
      <c r="C55" s="93"/>
      <c r="D55" s="94"/>
      <c r="E55" s="94"/>
      <c r="F55" s="146"/>
      <c r="G55" s="120"/>
      <c r="H55" s="80">
        <v>551</v>
      </c>
      <c r="I55" s="120" t="s">
        <v>102</v>
      </c>
      <c r="J55" s="147">
        <v>630</v>
      </c>
      <c r="K55" s="83">
        <v>0</v>
      </c>
      <c r="L55" s="83">
        <v>0</v>
      </c>
      <c r="M55" s="83">
        <v>0</v>
      </c>
      <c r="N55" s="83" t="s">
        <v>35</v>
      </c>
      <c r="O55" s="82">
        <f t="shared" si="3"/>
        <v>0</v>
      </c>
      <c r="P55" s="56">
        <f t="shared" si="1"/>
        <v>0</v>
      </c>
      <c r="Q55" s="148" t="s">
        <v>35</v>
      </c>
      <c r="R55" s="149" t="s">
        <v>103</v>
      </c>
      <c r="S55" s="147">
        <v>630</v>
      </c>
      <c r="T55" s="83">
        <v>125</v>
      </c>
      <c r="U55" s="83">
        <v>105</v>
      </c>
      <c r="V55" s="83">
        <v>125</v>
      </c>
      <c r="W55" s="83" t="s">
        <v>35</v>
      </c>
      <c r="X55" s="131">
        <f t="shared" si="5"/>
        <v>118.33333333333333</v>
      </c>
      <c r="Y55" s="56">
        <f t="shared" si="2"/>
        <v>0.12347989417989418</v>
      </c>
      <c r="Z55" s="169" t="s">
        <v>35</v>
      </c>
      <c r="AA55" s="177"/>
      <c r="AB55" s="181"/>
    </row>
    <row r="56" spans="1:28" s="59" customFormat="1" ht="13.15" customHeight="1" thickBot="1" x14ac:dyDescent="0.25">
      <c r="A56" s="60">
        <v>44174</v>
      </c>
      <c r="B56" s="92"/>
      <c r="C56" s="93"/>
      <c r="D56" s="94"/>
      <c r="E56" s="94"/>
      <c r="F56" s="136"/>
      <c r="G56" s="128" t="s">
        <v>27</v>
      </c>
      <c r="H56" s="129">
        <v>552</v>
      </c>
      <c r="I56" s="130" t="s">
        <v>37</v>
      </c>
      <c r="J56" s="109">
        <v>1000</v>
      </c>
      <c r="K56" s="132">
        <v>118</v>
      </c>
      <c r="L56" s="132">
        <v>84</v>
      </c>
      <c r="M56" s="132">
        <v>109</v>
      </c>
      <c r="N56" s="132" t="s">
        <v>76</v>
      </c>
      <c r="O56" s="131">
        <f t="shared" si="3"/>
        <v>103.66666666666667</v>
      </c>
      <c r="P56" s="56">
        <f t="shared" si="1"/>
        <v>6.8150466666666673E-2</v>
      </c>
      <c r="Q56" s="133"/>
      <c r="R56" s="134" t="s">
        <v>39</v>
      </c>
      <c r="S56" s="109">
        <v>1000</v>
      </c>
      <c r="T56" s="132">
        <v>262</v>
      </c>
      <c r="U56" s="132">
        <v>222</v>
      </c>
      <c r="V56" s="132">
        <v>216</v>
      </c>
      <c r="W56" s="132" t="s">
        <v>104</v>
      </c>
      <c r="X56" s="131">
        <f>(T56+U56+V56)/3</f>
        <v>233.33333333333334</v>
      </c>
      <c r="Y56" s="56">
        <f t="shared" si="2"/>
        <v>0.15339333333333335</v>
      </c>
      <c r="Z56" s="167"/>
      <c r="AA56" s="173">
        <f t="shared" si="4"/>
        <v>0.22154380000000001</v>
      </c>
      <c r="AB56" s="180">
        <f>(S56 - (AA56*S56))*0.8</f>
        <v>622.76495999999997</v>
      </c>
    </row>
    <row r="57" spans="1:28" s="59" customFormat="1" ht="13.15" customHeight="1" thickBot="1" x14ac:dyDescent="0.25">
      <c r="A57" s="43"/>
      <c r="B57" s="92"/>
      <c r="C57" s="93"/>
      <c r="D57" s="94"/>
      <c r="E57" s="94"/>
      <c r="F57" s="136" t="s">
        <v>26</v>
      </c>
      <c r="G57" s="130"/>
      <c r="H57" s="129">
        <v>552</v>
      </c>
      <c r="I57" s="130" t="s">
        <v>105</v>
      </c>
      <c r="J57" s="109">
        <v>1000</v>
      </c>
      <c r="K57" s="132">
        <v>0</v>
      </c>
      <c r="L57" s="132">
        <v>0</v>
      </c>
      <c r="M57" s="132">
        <v>0</v>
      </c>
      <c r="N57" s="132"/>
      <c r="O57" s="131">
        <f t="shared" si="3"/>
        <v>0</v>
      </c>
      <c r="P57" s="56">
        <f t="shared" si="1"/>
        <v>0</v>
      </c>
      <c r="Q57" s="133"/>
      <c r="R57" s="145" t="s">
        <v>106</v>
      </c>
      <c r="S57" s="109">
        <v>1000</v>
      </c>
      <c r="T57" s="132">
        <v>40</v>
      </c>
      <c r="U57" s="132">
        <v>42</v>
      </c>
      <c r="V57" s="132">
        <v>47</v>
      </c>
      <c r="W57" s="132"/>
      <c r="X57" s="131">
        <f t="shared" ref="X57:X62" si="7">(T57+U57+V57)/3</f>
        <v>43</v>
      </c>
      <c r="Y57" s="56">
        <f t="shared" si="2"/>
        <v>2.82682E-2</v>
      </c>
      <c r="Z57" s="167"/>
      <c r="AA57" s="174"/>
      <c r="AB57" s="175"/>
    </row>
    <row r="58" spans="1:28" s="59" customFormat="1" ht="13.15" customHeight="1" thickBot="1" x14ac:dyDescent="0.25">
      <c r="A58" s="43"/>
      <c r="B58" s="92"/>
      <c r="C58" s="93"/>
      <c r="D58" s="94"/>
      <c r="E58" s="94"/>
      <c r="F58" s="140"/>
      <c r="G58" s="113"/>
      <c r="H58" s="129">
        <v>552</v>
      </c>
      <c r="I58" s="113" t="s">
        <v>107</v>
      </c>
      <c r="J58" s="52">
        <v>1000</v>
      </c>
      <c r="K58" s="101">
        <v>0</v>
      </c>
      <c r="L58" s="101">
        <v>0</v>
      </c>
      <c r="M58" s="101">
        <v>0</v>
      </c>
      <c r="N58" s="101"/>
      <c r="O58" s="98">
        <f t="shared" si="3"/>
        <v>0</v>
      </c>
      <c r="P58" s="56">
        <f t="shared" si="1"/>
        <v>0</v>
      </c>
      <c r="Q58" s="137"/>
      <c r="R58" s="138" t="s">
        <v>108</v>
      </c>
      <c r="S58" s="95">
        <v>1000</v>
      </c>
      <c r="T58" s="101">
        <v>37</v>
      </c>
      <c r="U58" s="101">
        <v>42</v>
      </c>
      <c r="V58" s="101">
        <v>30</v>
      </c>
      <c r="W58" s="101"/>
      <c r="X58" s="131">
        <f t="shared" si="7"/>
        <v>36.333333333333336</v>
      </c>
      <c r="Y58" s="56">
        <f t="shared" si="2"/>
        <v>2.3885533333333334E-2</v>
      </c>
      <c r="Z58" s="168"/>
      <c r="AA58" s="174"/>
      <c r="AB58" s="175"/>
    </row>
    <row r="59" spans="1:28" s="59" customFormat="1" ht="13.15" customHeight="1" thickBot="1" x14ac:dyDescent="0.25">
      <c r="A59" s="43"/>
      <c r="B59" s="92"/>
      <c r="C59" s="93"/>
      <c r="D59" s="94"/>
      <c r="E59" s="94"/>
      <c r="F59" s="140"/>
      <c r="G59" s="113"/>
      <c r="H59" s="129">
        <v>552</v>
      </c>
      <c r="I59" s="113" t="s">
        <v>109</v>
      </c>
      <c r="J59" s="52">
        <v>1000</v>
      </c>
      <c r="K59" s="101">
        <v>117</v>
      </c>
      <c r="L59" s="101">
        <v>83</v>
      </c>
      <c r="M59" s="101">
        <v>108</v>
      </c>
      <c r="N59" s="101"/>
      <c r="O59" s="98">
        <f t="shared" si="3"/>
        <v>102.66666666666667</v>
      </c>
      <c r="P59" s="56">
        <f t="shared" si="1"/>
        <v>6.7493066666666671E-2</v>
      </c>
      <c r="Q59" s="137"/>
      <c r="R59" s="138" t="s">
        <v>110</v>
      </c>
      <c r="S59" s="95">
        <v>1000</v>
      </c>
      <c r="T59" s="101">
        <v>0</v>
      </c>
      <c r="U59" s="101">
        <v>0</v>
      </c>
      <c r="V59" s="101">
        <v>0</v>
      </c>
      <c r="W59" s="101"/>
      <c r="X59" s="131">
        <f t="shared" si="7"/>
        <v>0</v>
      </c>
      <c r="Y59" s="56">
        <f t="shared" si="2"/>
        <v>0</v>
      </c>
      <c r="Z59" s="168"/>
      <c r="AA59" s="174"/>
      <c r="AB59" s="175"/>
    </row>
    <row r="60" spans="1:28" s="59" customFormat="1" ht="13.15" customHeight="1" thickBot="1" x14ac:dyDescent="0.25">
      <c r="A60" s="43"/>
      <c r="B60" s="92"/>
      <c r="C60" s="93"/>
      <c r="D60" s="94"/>
      <c r="E60" s="94"/>
      <c r="F60" s="140"/>
      <c r="G60" s="113"/>
      <c r="H60" s="129">
        <v>552</v>
      </c>
      <c r="I60" s="113" t="s">
        <v>111</v>
      </c>
      <c r="J60" s="52">
        <v>1000</v>
      </c>
      <c r="K60" s="101">
        <v>0</v>
      </c>
      <c r="L60" s="101">
        <v>0</v>
      </c>
      <c r="M60" s="101">
        <v>0</v>
      </c>
      <c r="N60" s="101"/>
      <c r="O60" s="98">
        <f t="shared" si="3"/>
        <v>0</v>
      </c>
      <c r="P60" s="56">
        <f t="shared" si="1"/>
        <v>0</v>
      </c>
      <c r="Q60" s="137"/>
      <c r="R60" s="138" t="s">
        <v>112</v>
      </c>
      <c r="S60" s="95">
        <v>1000</v>
      </c>
      <c r="T60" s="101">
        <v>64</v>
      </c>
      <c r="U60" s="101">
        <v>50</v>
      </c>
      <c r="V60" s="101">
        <v>42</v>
      </c>
      <c r="W60" s="101"/>
      <c r="X60" s="131">
        <f t="shared" si="7"/>
        <v>52</v>
      </c>
      <c r="Y60" s="56">
        <f t="shared" si="2"/>
        <v>3.4184799999999994E-2</v>
      </c>
      <c r="Z60" s="168"/>
      <c r="AA60" s="174"/>
      <c r="AB60" s="175"/>
    </row>
    <row r="61" spans="1:28" s="59" customFormat="1" ht="13.15" customHeight="1" thickBot="1" x14ac:dyDescent="0.25">
      <c r="A61" s="43"/>
      <c r="B61" s="92"/>
      <c r="C61" s="93"/>
      <c r="D61" s="94"/>
      <c r="E61" s="94"/>
      <c r="F61" s="140"/>
      <c r="G61" s="113"/>
      <c r="H61" s="129">
        <v>552</v>
      </c>
      <c r="I61" s="113" t="s">
        <v>113</v>
      </c>
      <c r="J61" s="52">
        <v>1000</v>
      </c>
      <c r="K61" s="101">
        <v>0</v>
      </c>
      <c r="L61" s="101">
        <v>0</v>
      </c>
      <c r="M61" s="101">
        <v>0</v>
      </c>
      <c r="N61" s="101"/>
      <c r="O61" s="98">
        <f t="shared" si="3"/>
        <v>0</v>
      </c>
      <c r="P61" s="56">
        <f t="shared" si="1"/>
        <v>0</v>
      </c>
      <c r="Q61" s="137"/>
      <c r="R61" s="138" t="s">
        <v>114</v>
      </c>
      <c r="S61" s="95">
        <v>1000</v>
      </c>
      <c r="T61" s="101">
        <v>43</v>
      </c>
      <c r="U61" s="101">
        <v>18</v>
      </c>
      <c r="V61" s="101">
        <v>44</v>
      </c>
      <c r="W61" s="101"/>
      <c r="X61" s="131">
        <f t="shared" si="7"/>
        <v>35</v>
      </c>
      <c r="Y61" s="56">
        <f t="shared" si="2"/>
        <v>2.3009000000000002E-2</v>
      </c>
      <c r="Z61" s="168"/>
      <c r="AA61" s="174"/>
      <c r="AB61" s="175"/>
    </row>
    <row r="62" spans="1:28" s="59" customFormat="1" ht="13.15" customHeight="1" thickBot="1" x14ac:dyDescent="0.25">
      <c r="A62" s="43"/>
      <c r="B62" s="92"/>
      <c r="C62" s="93"/>
      <c r="D62" s="94"/>
      <c r="E62" s="94"/>
      <c r="F62" s="146"/>
      <c r="G62" s="120"/>
      <c r="H62" s="80">
        <v>552</v>
      </c>
      <c r="I62" s="120" t="s">
        <v>115</v>
      </c>
      <c r="J62" s="147">
        <v>1000</v>
      </c>
      <c r="K62" s="83">
        <v>1</v>
      </c>
      <c r="L62" s="83">
        <v>1</v>
      </c>
      <c r="M62" s="83">
        <v>1</v>
      </c>
      <c r="N62" s="83"/>
      <c r="O62" s="82">
        <f t="shared" si="3"/>
        <v>1</v>
      </c>
      <c r="P62" s="56">
        <f t="shared" si="1"/>
        <v>6.5739999999999993E-4</v>
      </c>
      <c r="Q62" s="148"/>
      <c r="R62" s="149" t="s">
        <v>116</v>
      </c>
      <c r="S62" s="79">
        <v>1000</v>
      </c>
      <c r="T62" s="83">
        <v>78</v>
      </c>
      <c r="U62" s="83">
        <v>70</v>
      </c>
      <c r="V62" s="83">
        <v>53</v>
      </c>
      <c r="W62" s="83"/>
      <c r="X62" s="131">
        <f t="shared" si="7"/>
        <v>67</v>
      </c>
      <c r="Y62" s="56">
        <f t="shared" si="2"/>
        <v>4.4045800000000003E-2</v>
      </c>
      <c r="Z62" s="169"/>
      <c r="AA62" s="177"/>
      <c r="AB62" s="181"/>
    </row>
    <row r="63" spans="1:28" s="59" customFormat="1" ht="13.15" customHeight="1" thickBot="1" x14ac:dyDescent="0.25">
      <c r="A63" s="43">
        <v>44174</v>
      </c>
      <c r="B63" s="92"/>
      <c r="C63" s="93"/>
      <c r="D63" s="94"/>
      <c r="E63" s="94"/>
      <c r="F63" s="136"/>
      <c r="G63" s="128" t="s">
        <v>27</v>
      </c>
      <c r="H63" s="129">
        <v>553</v>
      </c>
      <c r="I63" s="130" t="s">
        <v>37</v>
      </c>
      <c r="J63" s="109">
        <v>1000</v>
      </c>
      <c r="K63" s="132">
        <v>79</v>
      </c>
      <c r="L63" s="132">
        <v>94</v>
      </c>
      <c r="M63" s="132">
        <v>77</v>
      </c>
      <c r="N63" s="132" t="s">
        <v>117</v>
      </c>
      <c r="O63" s="131">
        <f t="shared" si="3"/>
        <v>83.333333333333329</v>
      </c>
      <c r="P63" s="56">
        <f t="shared" si="1"/>
        <v>5.478333333333333E-2</v>
      </c>
      <c r="Q63" s="133"/>
      <c r="R63" s="134" t="s">
        <v>39</v>
      </c>
      <c r="S63" s="109">
        <v>1000</v>
      </c>
      <c r="T63" s="132">
        <v>187</v>
      </c>
      <c r="U63" s="132">
        <v>250</v>
      </c>
      <c r="V63" s="132">
        <v>259</v>
      </c>
      <c r="W63" s="132" t="s">
        <v>118</v>
      </c>
      <c r="X63" s="131">
        <f>(T63+U63+V63)/3</f>
        <v>232</v>
      </c>
      <c r="Y63" s="56">
        <f t="shared" si="2"/>
        <v>0.15251679999999998</v>
      </c>
      <c r="Z63" s="167"/>
      <c r="AA63" s="173">
        <f t="shared" si="4"/>
        <v>0.2073001333333333</v>
      </c>
      <c r="AB63" s="180">
        <f>(S63 - (AA63*S63))*0.8</f>
        <v>634.15989333333346</v>
      </c>
    </row>
    <row r="64" spans="1:28" s="59" customFormat="1" ht="13.15" customHeight="1" thickBot="1" x14ac:dyDescent="0.25">
      <c r="A64" s="43"/>
      <c r="B64" s="92"/>
      <c r="C64" s="93"/>
      <c r="D64" s="94"/>
      <c r="E64" s="94"/>
      <c r="F64" s="140" t="s">
        <v>26</v>
      </c>
      <c r="G64" s="113"/>
      <c r="H64" s="129">
        <v>553</v>
      </c>
      <c r="I64" s="113" t="s">
        <v>119</v>
      </c>
      <c r="J64" s="52">
        <v>1000</v>
      </c>
      <c r="K64" s="101">
        <v>13</v>
      </c>
      <c r="L64" s="101">
        <v>40</v>
      </c>
      <c r="M64" s="101">
        <v>17</v>
      </c>
      <c r="N64" s="101"/>
      <c r="O64" s="98">
        <f t="shared" si="3"/>
        <v>23.333333333333332</v>
      </c>
      <c r="P64" s="56">
        <f t="shared" si="1"/>
        <v>1.5339333333333332E-2</v>
      </c>
      <c r="Q64" s="137"/>
      <c r="R64" s="138" t="s">
        <v>120</v>
      </c>
      <c r="S64" s="95">
        <v>1000</v>
      </c>
      <c r="T64" s="101">
        <v>60</v>
      </c>
      <c r="U64" s="101">
        <v>80</v>
      </c>
      <c r="V64" s="101">
        <v>80</v>
      </c>
      <c r="W64" s="101"/>
      <c r="X64" s="131">
        <f t="shared" ref="X64:X70" si="8">(T64+U64+V64)/3</f>
        <v>73.333333333333329</v>
      </c>
      <c r="Y64" s="56">
        <f t="shared" si="2"/>
        <v>4.8209333333333326E-2</v>
      </c>
      <c r="Z64" s="168"/>
      <c r="AA64" s="174"/>
      <c r="AB64" s="175"/>
    </row>
    <row r="65" spans="1:28" s="59" customFormat="1" ht="13.15" customHeight="1" thickBot="1" x14ac:dyDescent="0.25">
      <c r="A65" s="43"/>
      <c r="B65" s="92"/>
      <c r="C65" s="93"/>
      <c r="D65" s="94"/>
      <c r="E65" s="94"/>
      <c r="F65" s="140"/>
      <c r="G65" s="113"/>
      <c r="H65" s="129">
        <v>553</v>
      </c>
      <c r="I65" s="113" t="s">
        <v>121</v>
      </c>
      <c r="J65" s="52">
        <v>1000</v>
      </c>
      <c r="K65" s="101">
        <v>25</v>
      </c>
      <c r="L65" s="101">
        <v>28</v>
      </c>
      <c r="M65" s="101">
        <v>20</v>
      </c>
      <c r="N65" s="101"/>
      <c r="O65" s="98">
        <f t="shared" si="3"/>
        <v>24.333333333333332</v>
      </c>
      <c r="P65" s="56">
        <f t="shared" si="1"/>
        <v>1.5996733333333332E-2</v>
      </c>
      <c r="Q65" s="137"/>
      <c r="R65" s="138" t="s">
        <v>122</v>
      </c>
      <c r="S65" s="95">
        <v>1000</v>
      </c>
      <c r="T65" s="101">
        <v>6</v>
      </c>
      <c r="U65" s="101">
        <v>15</v>
      </c>
      <c r="V65" s="101">
        <v>26</v>
      </c>
      <c r="W65" s="101"/>
      <c r="X65" s="131">
        <f t="shared" si="8"/>
        <v>15.666666666666666</v>
      </c>
      <c r="Y65" s="56">
        <f t="shared" si="2"/>
        <v>1.0299266666666666E-2</v>
      </c>
      <c r="Z65" s="168"/>
      <c r="AA65" s="174"/>
      <c r="AB65" s="175"/>
    </row>
    <row r="66" spans="1:28" s="59" customFormat="1" ht="13.15" customHeight="1" thickBot="1" x14ac:dyDescent="0.25">
      <c r="A66" s="43"/>
      <c r="B66" s="92"/>
      <c r="C66" s="93"/>
      <c r="D66" s="94"/>
      <c r="E66" s="94"/>
      <c r="F66" s="140"/>
      <c r="G66" s="113"/>
      <c r="H66" s="129">
        <v>553</v>
      </c>
      <c r="I66" s="113" t="s">
        <v>123</v>
      </c>
      <c r="J66" s="52">
        <v>1000</v>
      </c>
      <c r="K66" s="101">
        <v>41</v>
      </c>
      <c r="L66" s="101">
        <v>26</v>
      </c>
      <c r="M66" s="101">
        <v>40</v>
      </c>
      <c r="N66" s="101"/>
      <c r="O66" s="98">
        <f t="shared" si="3"/>
        <v>35.666666666666664</v>
      </c>
      <c r="P66" s="56">
        <f t="shared" si="1"/>
        <v>2.3447266666666664E-2</v>
      </c>
      <c r="Q66" s="137"/>
      <c r="R66" s="138" t="s">
        <v>124</v>
      </c>
      <c r="S66" s="95">
        <v>1000</v>
      </c>
      <c r="T66" s="101">
        <v>7</v>
      </c>
      <c r="U66" s="101">
        <v>6</v>
      </c>
      <c r="V66" s="101">
        <v>15</v>
      </c>
      <c r="W66" s="101"/>
      <c r="X66" s="131">
        <f t="shared" si="8"/>
        <v>9.3333333333333339</v>
      </c>
      <c r="Y66" s="56">
        <f t="shared" si="2"/>
        <v>6.1357333333333331E-3</v>
      </c>
      <c r="Z66" s="168"/>
      <c r="AA66" s="174"/>
      <c r="AB66" s="175"/>
    </row>
    <row r="67" spans="1:28" s="59" customFormat="1" ht="13.15" customHeight="1" thickBot="1" x14ac:dyDescent="0.25">
      <c r="A67" s="43"/>
      <c r="B67" s="92"/>
      <c r="C67" s="93"/>
      <c r="D67" s="94"/>
      <c r="E67" s="94"/>
      <c r="F67" s="140"/>
      <c r="G67" s="113"/>
      <c r="H67" s="129">
        <v>553</v>
      </c>
      <c r="I67" s="113" t="s">
        <v>125</v>
      </c>
      <c r="J67" s="52">
        <v>1000</v>
      </c>
      <c r="K67" s="101">
        <v>0</v>
      </c>
      <c r="L67" s="101">
        <v>0</v>
      </c>
      <c r="M67" s="101">
        <v>0</v>
      </c>
      <c r="N67" s="101"/>
      <c r="O67" s="98">
        <f t="shared" si="3"/>
        <v>0</v>
      </c>
      <c r="P67" s="56">
        <f t="shared" si="1"/>
        <v>0</v>
      </c>
      <c r="Q67" s="137"/>
      <c r="R67" s="138" t="s">
        <v>126</v>
      </c>
      <c r="S67" s="95">
        <v>1000</v>
      </c>
      <c r="T67" s="101">
        <v>16</v>
      </c>
      <c r="U67" s="101">
        <v>23</v>
      </c>
      <c r="V67" s="101">
        <v>10</v>
      </c>
      <c r="W67" s="101"/>
      <c r="X67" s="131">
        <f t="shared" si="8"/>
        <v>16.333333333333332</v>
      </c>
      <c r="Y67" s="56">
        <f t="shared" si="2"/>
        <v>1.0737533333333332E-2</v>
      </c>
      <c r="Z67" s="168"/>
      <c r="AA67" s="174"/>
      <c r="AB67" s="175"/>
    </row>
    <row r="68" spans="1:28" s="59" customFormat="1" ht="13.15" customHeight="1" thickBot="1" x14ac:dyDescent="0.25">
      <c r="A68" s="43"/>
      <c r="B68" s="92"/>
      <c r="C68" s="93"/>
      <c r="D68" s="94"/>
      <c r="E68" s="94"/>
      <c r="F68" s="140"/>
      <c r="G68" s="113"/>
      <c r="H68" s="129">
        <v>553</v>
      </c>
      <c r="I68" s="113" t="s">
        <v>127</v>
      </c>
      <c r="J68" s="52">
        <v>1000</v>
      </c>
      <c r="K68" s="101">
        <v>0</v>
      </c>
      <c r="L68" s="101">
        <v>0</v>
      </c>
      <c r="M68" s="101">
        <v>3</v>
      </c>
      <c r="N68" s="101"/>
      <c r="O68" s="98">
        <f t="shared" si="3"/>
        <v>1</v>
      </c>
      <c r="P68" s="56">
        <f t="shared" si="1"/>
        <v>6.5739999999999993E-4</v>
      </c>
      <c r="Q68" s="137"/>
      <c r="R68" s="138" t="s">
        <v>127</v>
      </c>
      <c r="S68" s="95">
        <v>1000</v>
      </c>
      <c r="T68" s="101">
        <v>5</v>
      </c>
      <c r="U68" s="101">
        <v>6</v>
      </c>
      <c r="V68" s="101">
        <v>3</v>
      </c>
      <c r="W68" s="101"/>
      <c r="X68" s="131">
        <f t="shared" si="8"/>
        <v>4.666666666666667</v>
      </c>
      <c r="Y68" s="56">
        <f t="shared" si="2"/>
        <v>3.0678666666666666E-3</v>
      </c>
      <c r="Z68" s="168"/>
      <c r="AA68" s="174"/>
      <c r="AB68" s="175"/>
    </row>
    <row r="69" spans="1:28" s="59" customFormat="1" ht="13.15" customHeight="1" thickBot="1" x14ac:dyDescent="0.25">
      <c r="A69" s="43"/>
      <c r="B69" s="92"/>
      <c r="C69" s="93"/>
      <c r="D69" s="94"/>
      <c r="E69" s="94"/>
      <c r="F69" s="140"/>
      <c r="G69" s="113"/>
      <c r="H69" s="129">
        <v>553</v>
      </c>
      <c r="I69" s="138" t="s">
        <v>125</v>
      </c>
      <c r="J69" s="52">
        <v>1000</v>
      </c>
      <c r="K69" s="101">
        <v>0</v>
      </c>
      <c r="L69" s="101">
        <v>0</v>
      </c>
      <c r="M69" s="101">
        <v>0</v>
      </c>
      <c r="N69" s="101"/>
      <c r="O69" s="98">
        <f t="shared" si="3"/>
        <v>0</v>
      </c>
      <c r="P69" s="56">
        <f t="shared" si="1"/>
        <v>0</v>
      </c>
      <c r="Q69" s="137"/>
      <c r="R69" s="138" t="s">
        <v>159</v>
      </c>
      <c r="S69" s="95">
        <v>1000</v>
      </c>
      <c r="T69" s="101">
        <v>50</v>
      </c>
      <c r="U69" s="101">
        <v>60</v>
      </c>
      <c r="V69" s="101">
        <v>65</v>
      </c>
      <c r="W69" s="101"/>
      <c r="X69" s="131">
        <f t="shared" si="8"/>
        <v>58.333333333333336</v>
      </c>
      <c r="Y69" s="56">
        <f t="shared" si="2"/>
        <v>3.8348333333333338E-2</v>
      </c>
      <c r="Z69" s="168"/>
      <c r="AA69" s="174"/>
      <c r="AB69" s="175"/>
    </row>
    <row r="70" spans="1:28" s="59" customFormat="1" ht="13.15" customHeight="1" thickBot="1" x14ac:dyDescent="0.25">
      <c r="A70" s="43"/>
      <c r="B70" s="92"/>
      <c r="C70" s="93"/>
      <c r="D70" s="94"/>
      <c r="E70" s="94"/>
      <c r="F70" s="146"/>
      <c r="G70" s="120"/>
      <c r="H70" s="80">
        <v>553</v>
      </c>
      <c r="I70" s="120" t="s">
        <v>128</v>
      </c>
      <c r="J70" s="147">
        <v>1000</v>
      </c>
      <c r="K70" s="83">
        <v>0</v>
      </c>
      <c r="L70" s="83">
        <v>0</v>
      </c>
      <c r="M70" s="83">
        <v>0</v>
      </c>
      <c r="N70" s="83"/>
      <c r="O70" s="82"/>
      <c r="P70" s="56">
        <f t="shared" si="1"/>
        <v>0</v>
      </c>
      <c r="Q70" s="148"/>
      <c r="R70" s="149" t="s">
        <v>129</v>
      </c>
      <c r="S70" s="79">
        <v>1000</v>
      </c>
      <c r="T70" s="83">
        <v>43</v>
      </c>
      <c r="U70" s="83">
        <v>60</v>
      </c>
      <c r="V70" s="83">
        <v>60</v>
      </c>
      <c r="W70" s="83"/>
      <c r="X70" s="131">
        <f t="shared" si="8"/>
        <v>54.333333333333336</v>
      </c>
      <c r="Y70" s="56">
        <f t="shared" si="2"/>
        <v>3.5718733333333336E-2</v>
      </c>
      <c r="Z70" s="169"/>
      <c r="AA70" s="177"/>
      <c r="AB70" s="181"/>
    </row>
    <row r="71" spans="1:28" s="59" customFormat="1" ht="13.15" customHeight="1" thickBot="1" x14ac:dyDescent="0.25">
      <c r="A71" s="43">
        <v>44174</v>
      </c>
      <c r="B71" s="92"/>
      <c r="C71" s="93"/>
      <c r="D71" s="94"/>
      <c r="E71" s="94"/>
      <c r="F71" s="136"/>
      <c r="G71" s="128" t="s">
        <v>27</v>
      </c>
      <c r="H71" s="129">
        <v>554</v>
      </c>
      <c r="I71" s="130" t="s">
        <v>37</v>
      </c>
      <c r="J71" s="109">
        <v>1000</v>
      </c>
      <c r="K71" s="132">
        <v>79</v>
      </c>
      <c r="L71" s="132">
        <v>94</v>
      </c>
      <c r="M71" s="132">
        <v>77</v>
      </c>
      <c r="N71" s="132" t="s">
        <v>130</v>
      </c>
      <c r="O71" s="131">
        <f>(K71+L71+M71)/3</f>
        <v>83.333333333333329</v>
      </c>
      <c r="P71" s="56">
        <f t="shared" si="1"/>
        <v>5.478333333333333E-2</v>
      </c>
      <c r="Q71" s="133"/>
      <c r="R71" s="134" t="s">
        <v>39</v>
      </c>
      <c r="S71" s="109">
        <v>1000</v>
      </c>
      <c r="T71" s="132">
        <v>187</v>
      </c>
      <c r="U71" s="132">
        <v>250</v>
      </c>
      <c r="V71" s="132">
        <v>249</v>
      </c>
      <c r="W71" s="132" t="s">
        <v>131</v>
      </c>
      <c r="X71" s="131">
        <f>(T71+U71+V71)/3</f>
        <v>228.66666666666666</v>
      </c>
      <c r="Y71" s="56">
        <f t="shared" si="2"/>
        <v>0.15032546666666666</v>
      </c>
      <c r="Z71" s="167"/>
      <c r="AA71" s="173">
        <f t="shared" si="4"/>
        <v>0.20510879999999998</v>
      </c>
      <c r="AB71" s="180">
        <f>(S71 - (AA71*S71))*0.8</f>
        <v>635.91296000000011</v>
      </c>
    </row>
    <row r="72" spans="1:28" s="59" customFormat="1" ht="13.15" customHeight="1" thickBot="1" x14ac:dyDescent="0.25">
      <c r="A72" s="43"/>
      <c r="B72" s="92"/>
      <c r="C72" s="93"/>
      <c r="D72" s="94"/>
      <c r="E72" s="94"/>
      <c r="F72" s="140" t="s">
        <v>26</v>
      </c>
      <c r="G72" s="113"/>
      <c r="H72" s="129">
        <v>554</v>
      </c>
      <c r="I72" s="113" t="s">
        <v>136</v>
      </c>
      <c r="J72" s="52">
        <v>1000</v>
      </c>
      <c r="K72" s="101">
        <v>25</v>
      </c>
      <c r="L72" s="101">
        <v>28</v>
      </c>
      <c r="M72" s="101">
        <v>20</v>
      </c>
      <c r="N72" s="101"/>
      <c r="O72" s="131">
        <f t="shared" ref="O72:O78" si="9">(K72+L72+M72)/3</f>
        <v>24.333333333333332</v>
      </c>
      <c r="P72" s="56">
        <f t="shared" si="1"/>
        <v>1.5996733333333332E-2</v>
      </c>
      <c r="Q72" s="137"/>
      <c r="R72" s="138" t="s">
        <v>133</v>
      </c>
      <c r="S72" s="95">
        <v>1000</v>
      </c>
      <c r="T72" s="101">
        <v>7</v>
      </c>
      <c r="U72" s="101">
        <v>6</v>
      </c>
      <c r="V72" s="101">
        <v>15</v>
      </c>
      <c r="W72" s="101"/>
      <c r="X72" s="131">
        <f t="shared" ref="X72:X78" si="10">(T72+U72+V72)/3</f>
        <v>9.3333333333333339</v>
      </c>
      <c r="Y72" s="56">
        <f t="shared" si="2"/>
        <v>6.1357333333333331E-3</v>
      </c>
      <c r="Z72" s="168"/>
      <c r="AA72" s="174"/>
      <c r="AB72" s="175"/>
    </row>
    <row r="73" spans="1:28" s="59" customFormat="1" ht="13.15" customHeight="1" thickBot="1" x14ac:dyDescent="0.25">
      <c r="A73" s="43"/>
      <c r="B73" s="92"/>
      <c r="C73" s="93"/>
      <c r="D73" s="94"/>
      <c r="E73" s="94"/>
      <c r="F73" s="140"/>
      <c r="G73" s="113"/>
      <c r="H73" s="129">
        <v>554</v>
      </c>
      <c r="I73" s="113" t="s">
        <v>140</v>
      </c>
      <c r="J73" s="52">
        <v>1000</v>
      </c>
      <c r="K73" s="101">
        <v>0</v>
      </c>
      <c r="L73" s="101">
        <v>0</v>
      </c>
      <c r="M73" s="101">
        <v>0</v>
      </c>
      <c r="N73" s="101"/>
      <c r="O73" s="131">
        <f t="shared" si="9"/>
        <v>0</v>
      </c>
      <c r="P73" s="56">
        <f t="shared" si="1"/>
        <v>0</v>
      </c>
      <c r="Q73" s="137"/>
      <c r="R73" s="138" t="s">
        <v>135</v>
      </c>
      <c r="S73" s="95">
        <v>1000</v>
      </c>
      <c r="T73" s="101">
        <v>16</v>
      </c>
      <c r="U73" s="101">
        <v>23</v>
      </c>
      <c r="V73" s="101">
        <v>10</v>
      </c>
      <c r="W73" s="101"/>
      <c r="X73" s="131">
        <f t="shared" si="10"/>
        <v>16.333333333333332</v>
      </c>
      <c r="Y73" s="56">
        <f t="shared" si="2"/>
        <v>1.0737533333333332E-2</v>
      </c>
      <c r="Z73" s="168"/>
      <c r="AA73" s="174"/>
      <c r="AB73" s="175"/>
    </row>
    <row r="74" spans="1:28" s="59" customFormat="1" ht="13.15" customHeight="1" thickBot="1" x14ac:dyDescent="0.25">
      <c r="A74" s="43">
        <v>44174</v>
      </c>
      <c r="B74" s="92"/>
      <c r="C74" s="93"/>
      <c r="D74" s="94"/>
      <c r="E74" s="94"/>
      <c r="F74" s="140"/>
      <c r="G74" s="113"/>
      <c r="H74" s="129">
        <v>554</v>
      </c>
      <c r="I74" s="113" t="s">
        <v>132</v>
      </c>
      <c r="J74" s="52">
        <v>1000</v>
      </c>
      <c r="K74" s="101">
        <v>0</v>
      </c>
      <c r="L74" s="101">
        <v>0</v>
      </c>
      <c r="M74" s="101">
        <v>0</v>
      </c>
      <c r="N74" s="101"/>
      <c r="O74" s="131">
        <f t="shared" si="9"/>
        <v>0</v>
      </c>
      <c r="P74" s="56">
        <f t="shared" si="1"/>
        <v>0</v>
      </c>
      <c r="Q74" s="137"/>
      <c r="R74" s="138" t="s">
        <v>137</v>
      </c>
      <c r="S74" s="95">
        <v>1000</v>
      </c>
      <c r="T74" s="101">
        <v>6</v>
      </c>
      <c r="U74" s="101">
        <v>15</v>
      </c>
      <c r="V74" s="101">
        <v>26</v>
      </c>
      <c r="W74" s="101"/>
      <c r="X74" s="131">
        <f t="shared" si="10"/>
        <v>15.666666666666666</v>
      </c>
      <c r="Y74" s="56">
        <f t="shared" si="2"/>
        <v>1.0299266666666666E-2</v>
      </c>
      <c r="Z74" s="168"/>
      <c r="AA74" s="174"/>
      <c r="AB74" s="175"/>
    </row>
    <row r="75" spans="1:28" s="59" customFormat="1" ht="13.15" customHeight="1" thickBot="1" x14ac:dyDescent="0.25">
      <c r="A75" s="43"/>
      <c r="B75" s="92"/>
      <c r="C75" s="93"/>
      <c r="D75" s="94"/>
      <c r="E75" s="94"/>
      <c r="F75" s="140"/>
      <c r="G75" s="113"/>
      <c r="H75" s="129">
        <v>554</v>
      </c>
      <c r="I75" s="113" t="s">
        <v>138</v>
      </c>
      <c r="J75" s="52">
        <v>1000</v>
      </c>
      <c r="K75" s="101">
        <v>0</v>
      </c>
      <c r="L75" s="101">
        <v>0</v>
      </c>
      <c r="M75" s="101">
        <v>0</v>
      </c>
      <c r="N75" s="101"/>
      <c r="O75" s="131">
        <f t="shared" si="9"/>
        <v>0</v>
      </c>
      <c r="P75" s="56">
        <f t="shared" ref="P75:P92" si="11">1.73*0.38*O75/J75</f>
        <v>0</v>
      </c>
      <c r="Q75" s="137"/>
      <c r="R75" s="138" t="s">
        <v>139</v>
      </c>
      <c r="S75" s="95">
        <v>1000</v>
      </c>
      <c r="T75" s="101">
        <v>43</v>
      </c>
      <c r="U75" s="101">
        <v>60</v>
      </c>
      <c r="V75" s="101">
        <v>60</v>
      </c>
      <c r="W75" s="101"/>
      <c r="X75" s="131">
        <f t="shared" si="10"/>
        <v>54.333333333333336</v>
      </c>
      <c r="Y75" s="56">
        <f t="shared" ref="Y75:Y92" si="12">1.73*0.38*X75/S75</f>
        <v>3.5718733333333336E-2</v>
      </c>
      <c r="Z75" s="168"/>
      <c r="AA75" s="174"/>
      <c r="AB75" s="175"/>
    </row>
    <row r="76" spans="1:28" s="59" customFormat="1" ht="13.15" customHeight="1" thickBot="1" x14ac:dyDescent="0.25">
      <c r="A76" s="43"/>
      <c r="B76" s="92"/>
      <c r="C76" s="93"/>
      <c r="D76" s="94"/>
      <c r="E76" s="94"/>
      <c r="F76" s="140"/>
      <c r="G76" s="113"/>
      <c r="H76" s="129">
        <v>554</v>
      </c>
      <c r="I76" s="113" t="s">
        <v>134</v>
      </c>
      <c r="J76" s="52">
        <v>1000</v>
      </c>
      <c r="K76" s="101">
        <v>0</v>
      </c>
      <c r="L76" s="101">
        <v>0</v>
      </c>
      <c r="M76" s="101">
        <v>0</v>
      </c>
      <c r="N76" s="101"/>
      <c r="O76" s="131">
        <f t="shared" si="9"/>
        <v>0</v>
      </c>
      <c r="P76" s="56">
        <f t="shared" si="11"/>
        <v>0</v>
      </c>
      <c r="Q76" s="137"/>
      <c r="R76" s="138" t="s">
        <v>141</v>
      </c>
      <c r="S76" s="95">
        <v>1000</v>
      </c>
      <c r="T76" s="101">
        <v>60</v>
      </c>
      <c r="U76" s="101">
        <v>80</v>
      </c>
      <c r="V76" s="101">
        <v>80</v>
      </c>
      <c r="W76" s="101"/>
      <c r="X76" s="131">
        <f t="shared" si="10"/>
        <v>73.333333333333329</v>
      </c>
      <c r="Y76" s="56">
        <f t="shared" si="12"/>
        <v>4.8209333333333326E-2</v>
      </c>
      <c r="Z76" s="168"/>
      <c r="AA76" s="174"/>
      <c r="AB76" s="175"/>
    </row>
    <row r="77" spans="1:28" s="59" customFormat="1" ht="13.15" customHeight="1" thickBot="1" x14ac:dyDescent="0.25">
      <c r="A77" s="43"/>
      <c r="B77" s="92"/>
      <c r="C77" s="93"/>
      <c r="D77" s="94"/>
      <c r="E77" s="94"/>
      <c r="F77" s="140"/>
      <c r="G77" s="113"/>
      <c r="H77" s="129">
        <v>554</v>
      </c>
      <c r="I77" s="113" t="s">
        <v>142</v>
      </c>
      <c r="J77" s="52">
        <v>1000</v>
      </c>
      <c r="K77" s="101">
        <v>41</v>
      </c>
      <c r="L77" s="101">
        <v>26</v>
      </c>
      <c r="M77" s="101">
        <v>40</v>
      </c>
      <c r="N77" s="101"/>
      <c r="O77" s="131">
        <f t="shared" si="9"/>
        <v>35.666666666666664</v>
      </c>
      <c r="P77" s="56">
        <f t="shared" si="11"/>
        <v>2.3447266666666664E-2</v>
      </c>
      <c r="Q77" s="137"/>
      <c r="R77" s="138" t="s">
        <v>143</v>
      </c>
      <c r="S77" s="95">
        <v>1000</v>
      </c>
      <c r="T77" s="101">
        <v>5</v>
      </c>
      <c r="U77" s="101">
        <v>6</v>
      </c>
      <c r="V77" s="101">
        <v>3</v>
      </c>
      <c r="W77" s="101"/>
      <c r="X77" s="131">
        <f t="shared" si="10"/>
        <v>4.666666666666667</v>
      </c>
      <c r="Y77" s="56">
        <f t="shared" si="12"/>
        <v>3.0678666666666666E-3</v>
      </c>
      <c r="Z77" s="168"/>
      <c r="AA77" s="174"/>
      <c r="AB77" s="175"/>
    </row>
    <row r="78" spans="1:28" s="59" customFormat="1" ht="13.15" customHeight="1" thickBot="1" x14ac:dyDescent="0.25">
      <c r="A78" s="43"/>
      <c r="B78" s="92"/>
      <c r="C78" s="93"/>
      <c r="D78" s="94"/>
      <c r="E78" s="94"/>
      <c r="F78" s="140"/>
      <c r="G78" s="113"/>
      <c r="H78" s="129">
        <v>554</v>
      </c>
      <c r="I78" s="113" t="s">
        <v>144</v>
      </c>
      <c r="J78" s="52">
        <v>1000</v>
      </c>
      <c r="K78" s="101">
        <v>13</v>
      </c>
      <c r="L78" s="101">
        <v>40</v>
      </c>
      <c r="M78" s="101">
        <v>17</v>
      </c>
      <c r="N78" s="101"/>
      <c r="O78" s="131">
        <f t="shared" si="9"/>
        <v>23.333333333333332</v>
      </c>
      <c r="P78" s="56">
        <f t="shared" si="11"/>
        <v>1.5339333333333332E-2</v>
      </c>
      <c r="Q78" s="137"/>
      <c r="R78" s="138" t="s">
        <v>145</v>
      </c>
      <c r="S78" s="95">
        <v>1000</v>
      </c>
      <c r="T78" s="101">
        <v>50</v>
      </c>
      <c r="U78" s="101">
        <v>60</v>
      </c>
      <c r="V78" s="101">
        <v>55</v>
      </c>
      <c r="W78" s="101"/>
      <c r="X78" s="131">
        <f t="shared" si="10"/>
        <v>55</v>
      </c>
      <c r="Y78" s="56">
        <f t="shared" si="12"/>
        <v>3.6156999999999995E-2</v>
      </c>
      <c r="Z78" s="168"/>
      <c r="AA78" s="177"/>
      <c r="AB78" s="181"/>
    </row>
    <row r="79" spans="1:28" s="59" customFormat="1" ht="13.5" customHeight="1" thickBot="1" x14ac:dyDescent="0.25">
      <c r="A79" s="43">
        <v>43889</v>
      </c>
      <c r="B79" s="44">
        <v>0.75347222222222221</v>
      </c>
      <c r="C79" s="45">
        <v>-7</v>
      </c>
      <c r="D79" s="46">
        <f>(MAX(K79:M79))/J79/1.44</f>
        <v>3.968253968253968E-2</v>
      </c>
      <c r="E79" s="47">
        <f>(MAX(T79:V79))/S79/1.44</f>
        <v>8.7081128747795417E-2</v>
      </c>
      <c r="F79" s="140"/>
      <c r="G79" s="49" t="s">
        <v>27</v>
      </c>
      <c r="H79" s="50" t="s">
        <v>166</v>
      </c>
      <c r="I79" s="51" t="s">
        <v>28</v>
      </c>
      <c r="J79" s="52">
        <v>630</v>
      </c>
      <c r="K79" s="53">
        <v>36</v>
      </c>
      <c r="L79" s="53">
        <v>26</v>
      </c>
      <c r="M79" s="53">
        <v>33</v>
      </c>
      <c r="N79" s="54" t="s">
        <v>146</v>
      </c>
      <c r="O79" s="55">
        <f>(K79+L79+M79)/3</f>
        <v>31.666666666666668</v>
      </c>
      <c r="P79" s="56">
        <f t="shared" si="11"/>
        <v>3.3043915343915348E-2</v>
      </c>
      <c r="Q79" s="57" t="s">
        <v>30</v>
      </c>
      <c r="R79" s="58" t="s">
        <v>31</v>
      </c>
      <c r="S79" s="54">
        <v>630</v>
      </c>
      <c r="T79" s="53">
        <v>64</v>
      </c>
      <c r="U79" s="53">
        <v>64</v>
      </c>
      <c r="V79" s="53">
        <v>79</v>
      </c>
      <c r="W79" s="54" t="s">
        <v>104</v>
      </c>
      <c r="X79" s="55">
        <f t="shared" ref="X79:X85" si="13">(T79+U79+V79)/3</f>
        <v>69</v>
      </c>
      <c r="Y79" s="56">
        <f t="shared" si="12"/>
        <v>7.2000952380952374E-2</v>
      </c>
      <c r="Z79" s="161" t="s">
        <v>30</v>
      </c>
      <c r="AA79" s="173">
        <f t="shared" ref="AA79:AA86" si="14">P79+Y79</f>
        <v>0.10504486772486772</v>
      </c>
      <c r="AB79" s="180">
        <f>(S79 - (AA79*S79))*0.8</f>
        <v>451.05738666666667</v>
      </c>
    </row>
    <row r="80" spans="1:28" ht="13.5" customHeight="1" thickBot="1" x14ac:dyDescent="0.25">
      <c r="A80" s="43"/>
      <c r="B80" s="75"/>
      <c r="C80" s="76"/>
      <c r="D80" s="77"/>
      <c r="E80" s="78"/>
      <c r="F80" s="153" t="s">
        <v>178</v>
      </c>
      <c r="G80" s="114"/>
      <c r="H80" s="50" t="s">
        <v>166</v>
      </c>
      <c r="I80" s="122" t="s">
        <v>160</v>
      </c>
      <c r="J80" s="114">
        <v>630</v>
      </c>
      <c r="K80" s="123">
        <v>30</v>
      </c>
      <c r="L80" s="123">
        <v>16</v>
      </c>
      <c r="M80" s="123">
        <v>21</v>
      </c>
      <c r="N80" s="116" t="s">
        <v>35</v>
      </c>
      <c r="O80" s="123">
        <f t="shared" ref="O80:O85" si="15">(K80+L80+M80)/3</f>
        <v>22.333333333333332</v>
      </c>
      <c r="P80" s="56">
        <f t="shared" si="11"/>
        <v>2.3304656084656081E-2</v>
      </c>
      <c r="Q80" s="117"/>
      <c r="R80" s="118" t="s">
        <v>147</v>
      </c>
      <c r="S80" s="116">
        <v>630</v>
      </c>
      <c r="T80" s="123">
        <v>49</v>
      </c>
      <c r="U80" s="123">
        <v>49</v>
      </c>
      <c r="V80" s="123">
        <v>57</v>
      </c>
      <c r="W80" s="116" t="s">
        <v>35</v>
      </c>
      <c r="X80" s="123">
        <f t="shared" si="13"/>
        <v>51.666666666666664</v>
      </c>
      <c r="Y80" s="56">
        <f t="shared" si="12"/>
        <v>5.3913756613756608E-2</v>
      </c>
      <c r="Z80" s="166"/>
      <c r="AA80" s="174"/>
      <c r="AB80" s="175"/>
    </row>
    <row r="81" spans="1:28" ht="13.5" customHeight="1" thickBot="1" x14ac:dyDescent="0.25">
      <c r="A81" s="142"/>
      <c r="B81" s="151"/>
      <c r="C81" s="152"/>
      <c r="D81" s="94"/>
      <c r="E81" s="94"/>
      <c r="F81" s="113"/>
      <c r="G81" s="95"/>
      <c r="H81" s="50" t="s">
        <v>166</v>
      </c>
      <c r="I81" s="96" t="s">
        <v>161</v>
      </c>
      <c r="J81" s="95">
        <v>630</v>
      </c>
      <c r="K81" s="98">
        <v>0</v>
      </c>
      <c r="L81" s="98">
        <v>0</v>
      </c>
      <c r="M81" s="98">
        <v>0</v>
      </c>
      <c r="N81" s="101"/>
      <c r="O81" s="123">
        <f t="shared" si="15"/>
        <v>0</v>
      </c>
      <c r="P81" s="56">
        <f t="shared" si="11"/>
        <v>0</v>
      </c>
      <c r="Q81" s="99"/>
      <c r="R81" s="96" t="s">
        <v>161</v>
      </c>
      <c r="S81" s="116">
        <v>630</v>
      </c>
      <c r="T81" s="98">
        <v>0</v>
      </c>
      <c r="U81" s="98">
        <v>0</v>
      </c>
      <c r="V81" s="98">
        <v>0</v>
      </c>
      <c r="W81" s="101"/>
      <c r="X81" s="123">
        <f t="shared" si="13"/>
        <v>0</v>
      </c>
      <c r="Y81" s="56">
        <f t="shared" si="12"/>
        <v>0</v>
      </c>
      <c r="Z81" s="164"/>
      <c r="AA81" s="174"/>
      <c r="AB81" s="175"/>
    </row>
    <row r="82" spans="1:28" thickBot="1" x14ac:dyDescent="0.25">
      <c r="F82" s="95"/>
      <c r="G82" s="155"/>
      <c r="H82" s="50" t="s">
        <v>166</v>
      </c>
      <c r="I82" s="96" t="s">
        <v>162</v>
      </c>
      <c r="J82" s="95">
        <v>630</v>
      </c>
      <c r="K82" s="101">
        <v>5</v>
      </c>
      <c r="L82" s="101">
        <v>5</v>
      </c>
      <c r="M82" s="101">
        <v>5</v>
      </c>
      <c r="N82" s="101"/>
      <c r="O82" s="123">
        <f t="shared" si="15"/>
        <v>5</v>
      </c>
      <c r="P82" s="56">
        <f t="shared" si="11"/>
        <v>5.2174603174603177E-3</v>
      </c>
      <c r="Q82" s="154"/>
      <c r="R82" s="96" t="s">
        <v>162</v>
      </c>
      <c r="S82" s="116">
        <v>630</v>
      </c>
      <c r="T82" s="101">
        <v>13</v>
      </c>
      <c r="U82" s="101">
        <v>11</v>
      </c>
      <c r="V82" s="101">
        <v>16</v>
      </c>
      <c r="W82" s="101"/>
      <c r="X82" s="123">
        <f t="shared" si="13"/>
        <v>13.333333333333334</v>
      </c>
      <c r="Y82" s="56">
        <f t="shared" si="12"/>
        <v>1.3913227513227515E-2</v>
      </c>
      <c r="Z82" s="164"/>
      <c r="AA82" s="174"/>
      <c r="AB82" s="176"/>
    </row>
    <row r="83" spans="1:28" thickBot="1" x14ac:dyDescent="0.25">
      <c r="F83" s="100"/>
      <c r="G83" s="155"/>
      <c r="H83" s="50" t="s">
        <v>166</v>
      </c>
      <c r="I83" s="96" t="s">
        <v>163</v>
      </c>
      <c r="J83" s="95">
        <v>630</v>
      </c>
      <c r="K83" s="101">
        <v>1</v>
      </c>
      <c r="L83" s="101">
        <v>1</v>
      </c>
      <c r="M83" s="101">
        <v>1</v>
      </c>
      <c r="N83" s="101"/>
      <c r="O83" s="123">
        <f t="shared" si="15"/>
        <v>1</v>
      </c>
      <c r="P83" s="56">
        <f t="shared" si="11"/>
        <v>1.0434920634920634E-3</v>
      </c>
      <c r="Q83" s="154"/>
      <c r="R83" s="96" t="s">
        <v>163</v>
      </c>
      <c r="S83" s="116">
        <v>630</v>
      </c>
      <c r="T83" s="101">
        <v>0</v>
      </c>
      <c r="U83" s="101">
        <v>0</v>
      </c>
      <c r="V83" s="101">
        <v>0</v>
      </c>
      <c r="W83" s="101"/>
      <c r="X83" s="123">
        <f t="shared" si="13"/>
        <v>0</v>
      </c>
      <c r="Y83" s="56">
        <f t="shared" si="12"/>
        <v>0</v>
      </c>
      <c r="Z83" s="164"/>
      <c r="AA83" s="174"/>
      <c r="AB83" s="176"/>
    </row>
    <row r="84" spans="1:28" thickBot="1" x14ac:dyDescent="0.25">
      <c r="F84" s="100"/>
      <c r="G84" s="155"/>
      <c r="H84" s="50" t="s">
        <v>166</v>
      </c>
      <c r="I84" s="96" t="s">
        <v>164</v>
      </c>
      <c r="J84" s="95">
        <v>630</v>
      </c>
      <c r="K84" s="101">
        <v>0</v>
      </c>
      <c r="L84" s="101">
        <v>4</v>
      </c>
      <c r="M84" s="101">
        <v>6</v>
      </c>
      <c r="N84" s="101"/>
      <c r="O84" s="123">
        <f t="shared" si="15"/>
        <v>3.3333333333333335</v>
      </c>
      <c r="P84" s="56">
        <f t="shared" si="11"/>
        <v>3.4783068783068786E-3</v>
      </c>
      <c r="Q84" s="154"/>
      <c r="R84" s="96" t="s">
        <v>164</v>
      </c>
      <c r="S84" s="116">
        <v>630</v>
      </c>
      <c r="T84" s="101">
        <v>2</v>
      </c>
      <c r="U84" s="101">
        <v>4</v>
      </c>
      <c r="V84" s="101">
        <v>6</v>
      </c>
      <c r="W84" s="101"/>
      <c r="X84" s="123">
        <f t="shared" si="13"/>
        <v>4</v>
      </c>
      <c r="Y84" s="56">
        <f t="shared" si="12"/>
        <v>4.1739682539682537E-3</v>
      </c>
      <c r="Z84" s="164"/>
      <c r="AA84" s="174"/>
      <c r="AB84" s="176"/>
    </row>
    <row r="85" spans="1:28" thickBot="1" x14ac:dyDescent="0.25">
      <c r="F85" s="85"/>
      <c r="G85" s="158"/>
      <c r="H85" s="150" t="s">
        <v>166</v>
      </c>
      <c r="I85" s="81" t="s">
        <v>165</v>
      </c>
      <c r="J85" s="79">
        <v>630</v>
      </c>
      <c r="K85" s="83">
        <v>0</v>
      </c>
      <c r="L85" s="83">
        <v>0</v>
      </c>
      <c r="M85" s="83">
        <v>0</v>
      </c>
      <c r="N85" s="83"/>
      <c r="O85" s="123">
        <f t="shared" si="15"/>
        <v>0</v>
      </c>
      <c r="P85" s="56">
        <f t="shared" si="11"/>
        <v>0</v>
      </c>
      <c r="Q85" s="159"/>
      <c r="R85" s="81" t="s">
        <v>165</v>
      </c>
      <c r="S85" s="83">
        <v>630</v>
      </c>
      <c r="T85" s="83">
        <v>0</v>
      </c>
      <c r="U85" s="83">
        <v>0</v>
      </c>
      <c r="V85" s="83">
        <v>0</v>
      </c>
      <c r="W85" s="83"/>
      <c r="X85" s="123">
        <f t="shared" si="13"/>
        <v>0</v>
      </c>
      <c r="Y85" s="56">
        <f t="shared" si="12"/>
        <v>0</v>
      </c>
      <c r="Z85" s="163"/>
      <c r="AA85" s="177"/>
      <c r="AB85" s="178"/>
    </row>
    <row r="86" spans="1:28" ht="15.75" thickBot="1" x14ac:dyDescent="0.3">
      <c r="F86" s="134" t="s">
        <v>178</v>
      </c>
      <c r="G86" s="128" t="s">
        <v>27</v>
      </c>
      <c r="H86" s="156">
        <v>92557</v>
      </c>
      <c r="I86" s="130" t="s">
        <v>28</v>
      </c>
      <c r="J86" s="132">
        <v>1250</v>
      </c>
      <c r="K86" s="132">
        <v>57</v>
      </c>
      <c r="L86" s="132">
        <v>46</v>
      </c>
      <c r="M86" s="132">
        <v>67</v>
      </c>
      <c r="N86" s="132"/>
      <c r="O86" s="131">
        <f>(K86+L86+M86)/3</f>
        <v>56.666666666666664</v>
      </c>
      <c r="P86" s="56">
        <f t="shared" si="11"/>
        <v>2.9802133333333331E-2</v>
      </c>
      <c r="Q86" s="157"/>
      <c r="R86" s="134" t="s">
        <v>31</v>
      </c>
      <c r="S86" s="132">
        <v>1250</v>
      </c>
      <c r="T86" s="132">
        <v>46</v>
      </c>
      <c r="U86" s="132">
        <v>88</v>
      </c>
      <c r="V86" s="132">
        <v>58</v>
      </c>
      <c r="W86" s="132"/>
      <c r="X86" s="132">
        <f>(T86+U86+V86)/3</f>
        <v>64</v>
      </c>
      <c r="Y86" s="56">
        <f t="shared" si="12"/>
        <v>3.3658880000000002E-2</v>
      </c>
      <c r="Z86" s="170"/>
      <c r="AA86" s="179">
        <f t="shared" si="14"/>
        <v>6.346101333333333E-2</v>
      </c>
      <c r="AB86" s="180">
        <f>(S86 - (AA86*S86))*0.8</f>
        <v>936.53898666666669</v>
      </c>
    </row>
    <row r="87" spans="1:28" ht="15.75" thickBot="1" x14ac:dyDescent="0.3">
      <c r="F87" s="100"/>
      <c r="G87" s="155"/>
      <c r="H87" s="156">
        <v>92557</v>
      </c>
      <c r="I87" s="100" t="s">
        <v>167</v>
      </c>
      <c r="J87" s="101">
        <v>1250</v>
      </c>
      <c r="K87" s="101">
        <v>17</v>
      </c>
      <c r="L87" s="101">
        <v>15</v>
      </c>
      <c r="M87" s="101">
        <v>27</v>
      </c>
      <c r="N87" s="101"/>
      <c r="O87" s="131">
        <f t="shared" ref="O87:O92" si="16">(K87+L87+M87)/3</f>
        <v>19.666666666666668</v>
      </c>
      <c r="P87" s="56">
        <f t="shared" si="11"/>
        <v>1.0343093333333334E-2</v>
      </c>
      <c r="Q87" s="154"/>
      <c r="R87" s="100" t="s">
        <v>173</v>
      </c>
      <c r="S87" s="101">
        <v>1250</v>
      </c>
      <c r="T87" s="101">
        <v>6</v>
      </c>
      <c r="U87" s="101">
        <v>35</v>
      </c>
      <c r="V87" s="101">
        <v>10</v>
      </c>
      <c r="W87" s="101"/>
      <c r="X87" s="132">
        <f t="shared" ref="X87:X92" si="17">(T87+U87+V87)/3</f>
        <v>17</v>
      </c>
      <c r="Y87" s="56">
        <f t="shared" si="12"/>
        <v>8.9406399999999997E-3</v>
      </c>
      <c r="Z87" s="164"/>
      <c r="AA87" s="174"/>
      <c r="AB87" s="176"/>
    </row>
    <row r="88" spans="1:28" ht="15.75" thickBot="1" x14ac:dyDescent="0.3">
      <c r="F88" s="100"/>
      <c r="G88" s="155"/>
      <c r="H88" s="156">
        <v>92557</v>
      </c>
      <c r="I88" s="100" t="s">
        <v>168</v>
      </c>
      <c r="J88" s="101">
        <v>1250</v>
      </c>
      <c r="K88" s="101">
        <v>15</v>
      </c>
      <c r="L88" s="101">
        <v>8</v>
      </c>
      <c r="M88" s="101">
        <v>11</v>
      </c>
      <c r="N88" s="101"/>
      <c r="O88" s="131">
        <f t="shared" si="16"/>
        <v>11.333333333333334</v>
      </c>
      <c r="P88" s="56">
        <f t="shared" si="11"/>
        <v>5.9604266666666668E-3</v>
      </c>
      <c r="Q88" s="154"/>
      <c r="R88" s="100" t="s">
        <v>174</v>
      </c>
      <c r="S88" s="101">
        <v>1250</v>
      </c>
      <c r="T88" s="101">
        <v>22</v>
      </c>
      <c r="U88" s="101">
        <v>35</v>
      </c>
      <c r="V88" s="101">
        <v>30</v>
      </c>
      <c r="W88" s="101"/>
      <c r="X88" s="132">
        <f t="shared" si="17"/>
        <v>29</v>
      </c>
      <c r="Y88" s="56">
        <f t="shared" si="12"/>
        <v>1.5251679999999998E-2</v>
      </c>
      <c r="Z88" s="164"/>
      <c r="AA88" s="174"/>
      <c r="AB88" s="176"/>
    </row>
    <row r="89" spans="1:28" ht="15.75" thickBot="1" x14ac:dyDescent="0.3">
      <c r="F89" s="100"/>
      <c r="G89" s="155"/>
      <c r="H89" s="156">
        <v>92557</v>
      </c>
      <c r="I89" s="100" t="s">
        <v>169</v>
      </c>
      <c r="J89" s="101">
        <v>1250</v>
      </c>
      <c r="K89" s="101">
        <v>12</v>
      </c>
      <c r="L89" s="101">
        <v>11</v>
      </c>
      <c r="M89" s="101">
        <v>12</v>
      </c>
      <c r="N89" s="101"/>
      <c r="O89" s="131">
        <f t="shared" si="16"/>
        <v>11.666666666666666</v>
      </c>
      <c r="P89" s="56">
        <f t="shared" si="11"/>
        <v>6.1357333333333331E-3</v>
      </c>
      <c r="Q89" s="154"/>
      <c r="R89" s="100" t="s">
        <v>175</v>
      </c>
      <c r="S89" s="101">
        <v>1250</v>
      </c>
      <c r="T89" s="101">
        <v>6</v>
      </c>
      <c r="U89" s="101">
        <v>7</v>
      </c>
      <c r="V89" s="101">
        <v>3</v>
      </c>
      <c r="W89" s="101"/>
      <c r="X89" s="132">
        <f t="shared" si="17"/>
        <v>5.333333333333333</v>
      </c>
      <c r="Y89" s="56">
        <f t="shared" si="12"/>
        <v>2.8049066666666666E-3</v>
      </c>
      <c r="Z89" s="164"/>
      <c r="AA89" s="174"/>
      <c r="AB89" s="176"/>
    </row>
    <row r="90" spans="1:28" ht="15.75" thickBot="1" x14ac:dyDescent="0.3">
      <c r="F90" s="100"/>
      <c r="G90" s="155"/>
      <c r="H90" s="156">
        <v>92557</v>
      </c>
      <c r="I90" s="100" t="s">
        <v>170</v>
      </c>
      <c r="J90" s="101">
        <v>1250</v>
      </c>
      <c r="K90" s="101">
        <v>0</v>
      </c>
      <c r="L90" s="101">
        <v>0</v>
      </c>
      <c r="M90" s="101">
        <v>0</v>
      </c>
      <c r="N90" s="101"/>
      <c r="O90" s="131">
        <f t="shared" si="16"/>
        <v>0</v>
      </c>
      <c r="P90" s="56">
        <f t="shared" si="11"/>
        <v>0</v>
      </c>
      <c r="Q90" s="154"/>
      <c r="R90" s="100" t="s">
        <v>177</v>
      </c>
      <c r="S90" s="101">
        <v>1250</v>
      </c>
      <c r="T90" s="101">
        <v>0</v>
      </c>
      <c r="U90" s="101">
        <v>0</v>
      </c>
      <c r="V90" s="101">
        <v>0</v>
      </c>
      <c r="W90" s="101"/>
      <c r="X90" s="132">
        <f t="shared" si="17"/>
        <v>0</v>
      </c>
      <c r="Y90" s="56">
        <f t="shared" si="12"/>
        <v>0</v>
      </c>
      <c r="Z90" s="164"/>
      <c r="AA90" s="174"/>
      <c r="AB90" s="176"/>
    </row>
    <row r="91" spans="1:28" ht="15.75" thickBot="1" x14ac:dyDescent="0.3">
      <c r="F91" s="100"/>
      <c r="G91" s="155"/>
      <c r="H91" s="156">
        <v>92557</v>
      </c>
      <c r="I91" s="100" t="s">
        <v>171</v>
      </c>
      <c r="J91" s="101">
        <v>1250</v>
      </c>
      <c r="K91" s="101">
        <v>13</v>
      </c>
      <c r="L91" s="101">
        <v>12</v>
      </c>
      <c r="M91" s="101">
        <v>17</v>
      </c>
      <c r="N91" s="101"/>
      <c r="O91" s="131">
        <f t="shared" si="16"/>
        <v>14</v>
      </c>
      <c r="P91" s="56">
        <f t="shared" si="11"/>
        <v>7.3628799999999996E-3</v>
      </c>
      <c r="Q91" s="154"/>
      <c r="R91" s="100" t="s">
        <v>176</v>
      </c>
      <c r="S91" s="101">
        <v>1250</v>
      </c>
      <c r="T91" s="101">
        <v>12</v>
      </c>
      <c r="U91" s="101">
        <v>11</v>
      </c>
      <c r="V91" s="101">
        <v>15</v>
      </c>
      <c r="W91" s="101"/>
      <c r="X91" s="132">
        <f t="shared" si="17"/>
        <v>12.666666666666666</v>
      </c>
      <c r="Y91" s="56">
        <f t="shared" si="12"/>
        <v>6.6616533333333323E-3</v>
      </c>
      <c r="Z91" s="164"/>
      <c r="AA91" s="174"/>
      <c r="AB91" s="176"/>
    </row>
    <row r="92" spans="1:28" ht="15.75" thickBot="1" x14ac:dyDescent="0.3">
      <c r="F92" s="100"/>
      <c r="G92" s="155"/>
      <c r="H92" s="156">
        <v>92557</v>
      </c>
      <c r="I92" s="100" t="s">
        <v>172</v>
      </c>
      <c r="J92" s="101">
        <v>1250</v>
      </c>
      <c r="K92" s="101">
        <v>0</v>
      </c>
      <c r="L92" s="101">
        <v>0</v>
      </c>
      <c r="M92" s="101">
        <v>0</v>
      </c>
      <c r="N92" s="101"/>
      <c r="O92" s="131">
        <f t="shared" si="16"/>
        <v>0</v>
      </c>
      <c r="P92" s="56">
        <f t="shared" si="11"/>
        <v>0</v>
      </c>
      <c r="Q92" s="154"/>
      <c r="R92" s="100" t="s">
        <v>172</v>
      </c>
      <c r="S92" s="101">
        <v>1250</v>
      </c>
      <c r="T92" s="101">
        <v>0</v>
      </c>
      <c r="U92" s="101">
        <v>0</v>
      </c>
      <c r="V92" s="101">
        <v>0</v>
      </c>
      <c r="W92" s="101"/>
      <c r="X92" s="132">
        <f t="shared" si="17"/>
        <v>0</v>
      </c>
      <c r="Y92" s="56">
        <f t="shared" si="12"/>
        <v>0</v>
      </c>
      <c r="Z92" s="164"/>
      <c r="AA92" s="177"/>
      <c r="AB92" s="178"/>
    </row>
  </sheetData>
  <mergeCells count="10">
    <mergeCell ref="D8:E8"/>
    <mergeCell ref="I8:Q8"/>
    <mergeCell ref="R8:Z8"/>
    <mergeCell ref="V1:Y1"/>
    <mergeCell ref="V2:Y2"/>
    <mergeCell ref="V3:Y3"/>
    <mergeCell ref="V4:Y4"/>
    <mergeCell ref="F6:Z6"/>
    <mergeCell ref="A7:E7"/>
    <mergeCell ref="F7:H7"/>
  </mergeCells>
  <pageMargins left="0.7" right="0.7" top="0.75" bottom="0.75" header="0.3" footer="0.3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2022-02-07T12:53:31Z</dcterms:modified>
</cp:coreProperties>
</file>