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AMP\ПЭО\!ТЕХНОЛОГИЧЕСКОЕ ПРИСОЕДИНЕНИЕ\ИНДИВИДУАЛЬНЫЕ ПРОЕКТЫ\3. Перовское\ИТОГОВОЕ\Раскрытие информации\"/>
    </mc:Choice>
  </mc:AlternateContent>
  <bookViews>
    <workbookView xWindow="0" yWindow="0" windowWidth="28800" windowHeight="12435" activeTab="2"/>
  </bookViews>
  <sheets>
    <sheet name="1" sheetId="8" r:id="rId1"/>
    <sheet name="2" sheetId="18" r:id="rId2"/>
    <sheet name="3" sheetId="20" r:id="rId3"/>
  </sheets>
  <definedNames>
    <definedName name="_xlnm.Print_Area" localSheetId="0">'1'!$A$1:$F$30</definedName>
    <definedName name="_xlnm.Print_Area" localSheetId="1">'2'!$A$1:$F$38</definedName>
    <definedName name="_xlnm.Print_Area" localSheetId="2">'3'!$A$1:$F$14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8" l="1"/>
  <c r="E27" i="18"/>
  <c r="E20" i="18"/>
  <c r="E13" i="18"/>
  <c r="E26" i="8" l="1"/>
  <c r="E19" i="8"/>
  <c r="E13" i="8"/>
  <c r="E36" i="18" l="1"/>
  <c r="E14" i="20" l="1"/>
  <c r="E35" i="18"/>
  <c r="E38" i="18" l="1"/>
  <c r="E28" i="18"/>
  <c r="E21" i="18"/>
  <c r="E14" i="18"/>
  <c r="E28" i="8" l="1"/>
  <c r="E30" i="8" s="1"/>
  <c r="E27" i="8"/>
  <c r="E20" i="8"/>
  <c r="E14" i="8"/>
</calcChain>
</file>

<file path=xl/sharedStrings.xml><?xml version="1.0" encoding="utf-8"?>
<sst xmlns="http://schemas.openxmlformats.org/spreadsheetml/2006/main" count="124" uniqueCount="48">
  <si>
    <t>Мероприятие</t>
  </si>
  <si>
    <t>№ п/п</t>
  </si>
  <si>
    <t>Итого</t>
  </si>
  <si>
    <t>Наименование</t>
  </si>
  <si>
    <t>Организационные мероприятия</t>
  </si>
  <si>
    <t xml:space="preserve">Организация коммерческого учета </t>
  </si>
  <si>
    <t>Строительство ТП</t>
  </si>
  <si>
    <t>Стандартизированная ставка (без учета НДС), руб</t>
  </si>
  <si>
    <t>Стоимость, тыс.руб.</t>
  </si>
  <si>
    <t>Максимальная мощность, протяженность линий, количество ТП, кВт/км/шт.</t>
  </si>
  <si>
    <t>Кабельные линии в траншеях одножильные с резиновой или пластмассовой изоляцией сечением провода от 200 до 250 кв мм включительно с двумя кабелями в траншее</t>
  </si>
  <si>
    <t xml:space="preserve">Кабельные линии 0,4 кВ </t>
  </si>
  <si>
    <t>Кабельные линии в траншеях многожильные с резиновой или пластмассовой изоляцией сечением провода от 200 до 250 кв мм включительно с двумя кабелями в траншее</t>
  </si>
  <si>
    <t>1-й этап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</si>
  <si>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</t>
    </r>
    <r>
      <rPr>
        <b/>
        <sz val="14"/>
        <color theme="1"/>
        <rFont val="Times New Roman"/>
        <family val="1"/>
        <charset val="204"/>
      </rPr>
      <t xml:space="preserve">на подготовку и выдачу сетевой организацией технических условий заявителю </t>
    </r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</si>
  <si>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</t>
    </r>
    <r>
      <rPr>
        <b/>
        <sz val="14"/>
        <color theme="1"/>
        <rFont val="Times New Roman"/>
        <family val="1"/>
        <charset val="204"/>
      </rPr>
      <t>на  проверку выполнения технических условий заявителем</t>
    </r>
  </si>
  <si>
    <t>2-й этап</t>
  </si>
  <si>
    <t>3-й этап</t>
  </si>
  <si>
    <t>Итого 1,2,3 -этапы с учетом индексации мероприятий "последняя миля"</t>
  </si>
  <si>
    <t>Затраты на присоединение к вышестоящей сетевой организации (всего)</t>
  </si>
  <si>
    <t>Итого 1-й этап с учетом индексации мероприятий "последняя миля"</t>
  </si>
  <si>
    <t>Затраты на присоединение к вышестоящей сетевой организации (1-й этап)</t>
  </si>
  <si>
    <t>Итого 2-й этап с учетом индексации мероприятий "последняя миля"</t>
  </si>
  <si>
    <t>Затраты на присоединение к вышестоящей сетевой организации (2-й этап)</t>
  </si>
  <si>
    <t>Итого 3-й этап с учетом индексации мероприятий "последняя миля"</t>
  </si>
  <si>
    <t>Затраты на присоединение к вышестоящей сетевой организации (3-й этап)</t>
  </si>
  <si>
    <t>Кабельные линии в траншеях многожильные с резиновой или пластмассовой изоляцией сечением провода 240 кв мм с двумя кабелями в траншее</t>
  </si>
  <si>
    <t>Организация коммерческого учета             (трехфазные прямого включения 0,4 кВ - 2 шт)</t>
  </si>
  <si>
    <t>Организация коммерческого учета             (трехфазные полукосвенного включения 0,4 кВ - 2 шт)</t>
  </si>
  <si>
    <t>Итого с учетом индексации мероприятий "последняя миля"</t>
  </si>
  <si>
    <t xml:space="preserve">Затраты на присоединение к вышестоящей сетевой организации </t>
  </si>
  <si>
    <t xml:space="preserve">Кабельные линии 10 кВ 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</si>
  <si>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от 200 до 250 кв мм включительно с тремя трубами в скважине</t>
  </si>
  <si>
    <t>Кабельные линии, прокладываемые путем горизонтального наклонного бурения, многожильные с резиновой или пластмассовой изоляцией сечением провода 240 кв мм с двумя трубами в скважине</t>
  </si>
  <si>
    <t>Строительство ТП 10/0,4 кВ 2х1600 кВА блочного типа</t>
  </si>
  <si>
    <t>4-й этап</t>
  </si>
  <si>
    <t>Итого 4-й этап с учетом индексации мероприятий "последняя миля"</t>
  </si>
  <si>
    <t>Затраты на присоединение к вышестоящей сетевой организации (4-й этап)</t>
  </si>
  <si>
    <t xml:space="preserve">Технологическое присоединение энергопринимающих устройств АО «Специализированный застройщик «Перовское» ВРУ жилой застройки с объектами социальной инфраструктуры (корп. 1.1, 1.2, офис продаж, НО), расположенные на земельном участке по адресу: г. Москва, Перовское ш., д. 2, кадастровый номер: 77:04:0000000:6177
</t>
  </si>
  <si>
    <t>Максимальная мощность - 1451,5 кВт</t>
  </si>
  <si>
    <t xml:space="preserve">Строительство встроенной ТП 10/0,4 кВ 2х1600 кВА </t>
  </si>
  <si>
    <t xml:space="preserve">Технологическое присоединение энергопринимающих устройств АО «Специализированный застройщик «Перовское» ВРУ жилой застройки с объектами социальной инфраструктуры (корп. 3.1 (1.5), 3.2 (1.6), ЩНО (НО), к. 14 (торговый центр)), расположенные на земельном участке по адресу: г. Москва, Перовское ш., д. 2, кадастровый номер: 77:04:0000000:6177
</t>
  </si>
  <si>
    <t>Максимальная мощность - 2415,3 кВт</t>
  </si>
  <si>
    <t>Организация коммерческого учета             (трехфазные прямого включения 0,4 кВ - 4 шт, трехфазные полукосвенного включения 0,4 кВ - 6 шт)</t>
  </si>
  <si>
    <t xml:space="preserve">Технологическое присоединение энергопринимающих устройств АО «Специализированный застройщик «Перовское» ВРУ жилой застройки с объектами социальной инфраструктуры (корп. 2.1 (1.3), 2.2 (1.4), ДОО, наземный паркинг №1, №2), расположенные на земельном участке по адресу: г. Москва, Перовское ш., д. 2, кадастровый номер: 77:04:0000000:6177
</t>
  </si>
  <si>
    <t>Максимальная мощность - 2227,5 кВт</t>
  </si>
  <si>
    <t>Организация коммерческого учета             (трехфазные прямого включения 0,4 кВ - 4 шт, трехфазные полукосвенного включения 0,4 кВ - 4 шт)</t>
  </si>
  <si>
    <t>Итого 1,2,3,4 -этапы с учетом индексации мероприятий "последняя миля"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</si>
</sst>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view="pageBreakPreview" topLeftCell="A22" zoomScale="50" zoomScaleNormal="100" zoomScaleSheetLayoutView="50" workbookViewId="0">
      <selection activeCell="N7" sqref="N7"/>
    </sheetView>
  </sheetViews>
  <sheetFormatPr defaultColWidth="9.140625"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9.140625" style="1" customWidth="1"/>
    <col min="6" max="6" width="20" style="1" bestFit="1" customWidth="1"/>
    <col min="7" max="16384" width="9.140625" style="1"/>
  </cols>
  <sheetData>
    <row r="1" spans="1:6" s="3" customFormat="1" ht="139.5" customHeight="1" x14ac:dyDescent="0.3">
      <c r="A1" s="24" t="s">
        <v>41</v>
      </c>
      <c r="B1" s="24"/>
      <c r="C1" s="24"/>
      <c r="D1" s="24"/>
      <c r="E1" s="24"/>
      <c r="F1" s="24"/>
    </row>
    <row r="2" spans="1:6" s="3" customFormat="1" ht="18.75" x14ac:dyDescent="0.3">
      <c r="A2" s="24" t="s">
        <v>42</v>
      </c>
      <c r="B2" s="24"/>
      <c r="C2" s="24"/>
      <c r="D2" s="24"/>
      <c r="E2" s="24"/>
      <c r="F2" s="24"/>
    </row>
    <row r="3" spans="1:6" s="3" customFormat="1" ht="18.75" x14ac:dyDescent="0.3">
      <c r="A3" s="17"/>
      <c r="B3" s="17"/>
      <c r="C3" s="17"/>
      <c r="D3" s="17"/>
      <c r="E3" s="17"/>
      <c r="F3" s="17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14" t="s">
        <v>13</v>
      </c>
      <c r="B5" s="15"/>
      <c r="C5" s="15"/>
      <c r="D5" s="15"/>
      <c r="E5" s="15"/>
      <c r="F5" s="16"/>
    </row>
    <row r="6" spans="1:6" s="3" customFormat="1" ht="187.5" x14ac:dyDescent="0.25">
      <c r="A6" s="25">
        <v>1</v>
      </c>
      <c r="B6" s="27" t="s">
        <v>4</v>
      </c>
      <c r="C6" s="5" t="s">
        <v>14</v>
      </c>
      <c r="D6" s="25">
        <v>1</v>
      </c>
      <c r="E6" s="6">
        <v>13441.2</v>
      </c>
      <c r="F6" s="7"/>
    </row>
    <row r="7" spans="1:6" s="3" customFormat="1" ht="168.75" x14ac:dyDescent="0.25">
      <c r="A7" s="26"/>
      <c r="B7" s="28"/>
      <c r="C7" s="5" t="s">
        <v>15</v>
      </c>
      <c r="D7" s="26"/>
      <c r="E7" s="6">
        <v>6635.92</v>
      </c>
      <c r="F7" s="7"/>
    </row>
    <row r="8" spans="1:6" s="3" customFormat="1" ht="126" customHeight="1" x14ac:dyDescent="0.25">
      <c r="A8" s="2">
        <v>2</v>
      </c>
      <c r="B8" s="5" t="s">
        <v>31</v>
      </c>
      <c r="C8" s="5" t="s">
        <v>26</v>
      </c>
      <c r="D8" s="2">
        <v>1.27</v>
      </c>
      <c r="E8" s="6">
        <v>8834018.0199999996</v>
      </c>
      <c r="F8" s="7"/>
    </row>
    <row r="9" spans="1:6" s="3" customFormat="1" ht="157.5" customHeight="1" x14ac:dyDescent="0.25">
      <c r="A9" s="2">
        <v>3</v>
      </c>
      <c r="B9" s="5" t="s">
        <v>31</v>
      </c>
      <c r="C9" s="5" t="s">
        <v>33</v>
      </c>
      <c r="D9" s="2">
        <v>0.1</v>
      </c>
      <c r="E9" s="6">
        <v>3504715.24</v>
      </c>
      <c r="F9" s="7"/>
    </row>
    <row r="10" spans="1:6" s="3" customFormat="1" ht="124.5" customHeight="1" x14ac:dyDescent="0.25">
      <c r="A10" s="2">
        <v>4</v>
      </c>
      <c r="B10" s="5" t="s">
        <v>11</v>
      </c>
      <c r="C10" s="5" t="s">
        <v>26</v>
      </c>
      <c r="D10" s="2">
        <v>2.1</v>
      </c>
      <c r="E10" s="6">
        <v>9019762.2100000009</v>
      </c>
      <c r="F10" s="7"/>
    </row>
    <row r="11" spans="1:6" s="3" customFormat="1" ht="54" customHeight="1" x14ac:dyDescent="0.25">
      <c r="A11" s="2">
        <v>5</v>
      </c>
      <c r="B11" s="5" t="s">
        <v>6</v>
      </c>
      <c r="C11" s="5" t="s">
        <v>34</v>
      </c>
      <c r="D11" s="2">
        <v>2415.3000000000002</v>
      </c>
      <c r="E11" s="6">
        <v>20741920.120000001</v>
      </c>
      <c r="F11" s="7"/>
    </row>
    <row r="12" spans="1:6" s="3" customFormat="1" ht="54" customHeight="1" x14ac:dyDescent="0.25">
      <c r="A12" s="2">
        <v>6</v>
      </c>
      <c r="B12" s="18" t="s">
        <v>20</v>
      </c>
      <c r="C12" s="19"/>
      <c r="D12" s="2"/>
      <c r="E12" s="8">
        <v>43004601.43</v>
      </c>
      <c r="F12" s="7"/>
    </row>
    <row r="13" spans="1:6" s="3" customFormat="1" ht="54" customHeight="1" x14ac:dyDescent="0.25">
      <c r="A13" s="2">
        <v>7</v>
      </c>
      <c r="B13" s="20" t="s">
        <v>21</v>
      </c>
      <c r="C13" s="21"/>
      <c r="D13" s="2"/>
      <c r="E13" s="6">
        <f>E29*75.22%</f>
        <v>27031021.9661</v>
      </c>
      <c r="F13" s="7"/>
    </row>
    <row r="14" spans="1:6" s="3" customFormat="1" ht="54" customHeight="1" x14ac:dyDescent="0.25">
      <c r="A14" s="9">
        <v>8</v>
      </c>
      <c r="B14" s="22" t="s">
        <v>2</v>
      </c>
      <c r="C14" s="23"/>
      <c r="D14" s="9"/>
      <c r="E14" s="8">
        <f>E12+E13</f>
        <v>70035623.3961</v>
      </c>
      <c r="F14" s="10"/>
    </row>
    <row r="15" spans="1:6" s="3" customFormat="1" ht="32.25" customHeight="1" x14ac:dyDescent="0.25">
      <c r="A15" s="14" t="s">
        <v>16</v>
      </c>
      <c r="B15" s="15"/>
      <c r="C15" s="15"/>
      <c r="D15" s="15"/>
      <c r="E15" s="15"/>
      <c r="F15" s="16"/>
    </row>
    <row r="16" spans="1:6" s="3" customFormat="1" ht="186" customHeight="1" x14ac:dyDescent="0.25">
      <c r="A16" s="2">
        <v>1</v>
      </c>
      <c r="B16" s="5" t="s">
        <v>4</v>
      </c>
      <c r="C16" s="5" t="s">
        <v>15</v>
      </c>
      <c r="D16" s="2">
        <v>1</v>
      </c>
      <c r="E16" s="6">
        <v>6635.92</v>
      </c>
      <c r="F16" s="7"/>
    </row>
    <row r="17" spans="1:6" s="3" customFormat="1" ht="130.5" customHeight="1" x14ac:dyDescent="0.25">
      <c r="A17" s="2">
        <v>2</v>
      </c>
      <c r="B17" s="5" t="s">
        <v>5</v>
      </c>
      <c r="C17" s="5" t="s">
        <v>27</v>
      </c>
      <c r="D17" s="2">
        <v>2</v>
      </c>
      <c r="E17" s="6">
        <v>75702.14</v>
      </c>
      <c r="F17" s="7"/>
    </row>
    <row r="18" spans="1:6" s="3" customFormat="1" ht="47.25" customHeight="1" x14ac:dyDescent="0.25">
      <c r="A18" s="2">
        <v>3</v>
      </c>
      <c r="B18" s="18" t="s">
        <v>22</v>
      </c>
      <c r="C18" s="19"/>
      <c r="D18" s="2"/>
      <c r="E18" s="8">
        <v>83927.8</v>
      </c>
      <c r="F18" s="7"/>
    </row>
    <row r="19" spans="1:6" s="3" customFormat="1" ht="42" customHeight="1" x14ac:dyDescent="0.25">
      <c r="A19" s="2">
        <v>4</v>
      </c>
      <c r="B19" s="20" t="s">
        <v>23</v>
      </c>
      <c r="C19" s="21"/>
      <c r="D19" s="2"/>
      <c r="E19" s="6">
        <f>E29*0.56%</f>
        <v>201241.32280000002</v>
      </c>
      <c r="F19" s="7"/>
    </row>
    <row r="20" spans="1:6" s="3" customFormat="1" ht="50.25" customHeight="1" x14ac:dyDescent="0.25">
      <c r="A20" s="9">
        <v>5</v>
      </c>
      <c r="B20" s="22" t="s">
        <v>2</v>
      </c>
      <c r="C20" s="23"/>
      <c r="D20" s="9"/>
      <c r="E20" s="8">
        <f>E18+E19</f>
        <v>285169.12280000001</v>
      </c>
      <c r="F20" s="10"/>
    </row>
    <row r="21" spans="1:6" s="3" customFormat="1" ht="34.5" customHeight="1" x14ac:dyDescent="0.25">
      <c r="A21" s="14" t="s">
        <v>17</v>
      </c>
      <c r="B21" s="15"/>
      <c r="C21" s="15"/>
      <c r="D21" s="15"/>
      <c r="E21" s="15"/>
      <c r="F21" s="16"/>
    </row>
    <row r="22" spans="1:6" s="3" customFormat="1" ht="177" customHeight="1" x14ac:dyDescent="0.25">
      <c r="A22" s="2">
        <v>1</v>
      </c>
      <c r="B22" s="5" t="s">
        <v>4</v>
      </c>
      <c r="C22" s="5" t="s">
        <v>15</v>
      </c>
      <c r="D22" s="2">
        <v>1</v>
      </c>
      <c r="E22" s="6">
        <v>6635.92</v>
      </c>
      <c r="F22" s="7"/>
    </row>
    <row r="23" spans="1:6" s="3" customFormat="1" ht="123.75" customHeight="1" x14ac:dyDescent="0.25">
      <c r="A23" s="2">
        <v>2</v>
      </c>
      <c r="B23" s="5" t="s">
        <v>11</v>
      </c>
      <c r="C23" s="5" t="s">
        <v>26</v>
      </c>
      <c r="D23" s="2">
        <v>1.5</v>
      </c>
      <c r="E23" s="6">
        <v>6442687.29</v>
      </c>
      <c r="F23" s="7"/>
    </row>
    <row r="24" spans="1:6" s="3" customFormat="1" ht="123.75" customHeight="1" x14ac:dyDescent="0.25">
      <c r="A24" s="2">
        <v>3</v>
      </c>
      <c r="B24" s="5" t="s">
        <v>5</v>
      </c>
      <c r="C24" s="5" t="s">
        <v>43</v>
      </c>
      <c r="D24" s="2">
        <v>10</v>
      </c>
      <c r="E24" s="6">
        <v>379826.26</v>
      </c>
      <c r="F24" s="7"/>
    </row>
    <row r="25" spans="1:6" s="3" customFormat="1" ht="51" customHeight="1" x14ac:dyDescent="0.25">
      <c r="A25" s="2">
        <v>4</v>
      </c>
      <c r="B25" s="18" t="s">
        <v>24</v>
      </c>
      <c r="C25" s="19"/>
      <c r="D25" s="2"/>
      <c r="E25" s="8">
        <v>6972422.25</v>
      </c>
      <c r="F25" s="7"/>
    </row>
    <row r="26" spans="1:6" s="3" customFormat="1" ht="39.75" customHeight="1" x14ac:dyDescent="0.25">
      <c r="A26" s="2">
        <v>5</v>
      </c>
      <c r="B26" s="20" t="s">
        <v>25</v>
      </c>
      <c r="C26" s="21"/>
      <c r="D26" s="2"/>
      <c r="E26" s="6">
        <f>E29*24.22%</f>
        <v>8703687.211099999</v>
      </c>
      <c r="F26" s="7"/>
    </row>
    <row r="27" spans="1:6" s="3" customFormat="1" ht="58.5" customHeight="1" thickBot="1" x14ac:dyDescent="0.3">
      <c r="A27" s="29">
        <v>6</v>
      </c>
      <c r="B27" s="30" t="s">
        <v>2</v>
      </c>
      <c r="C27" s="31"/>
      <c r="D27" s="29"/>
      <c r="E27" s="32">
        <f>E25+E26</f>
        <v>15676109.461099999</v>
      </c>
      <c r="F27" s="33"/>
    </row>
    <row r="28" spans="1:6" s="3" customFormat="1" ht="41.25" customHeight="1" x14ac:dyDescent="0.25">
      <c r="A28" s="34">
        <v>1</v>
      </c>
      <c r="B28" s="35" t="s">
        <v>18</v>
      </c>
      <c r="C28" s="36"/>
      <c r="D28" s="37"/>
      <c r="E28" s="38">
        <f>E12+E18+E25</f>
        <v>50060951.479999997</v>
      </c>
      <c r="F28" s="39"/>
    </row>
    <row r="29" spans="1:6" s="3" customFormat="1" ht="18.75" x14ac:dyDescent="0.25">
      <c r="A29" s="40">
        <v>2</v>
      </c>
      <c r="B29" s="20" t="s">
        <v>19</v>
      </c>
      <c r="C29" s="21"/>
      <c r="D29" s="2"/>
      <c r="E29" s="8">
        <v>35935950.5</v>
      </c>
      <c r="F29" s="41"/>
    </row>
    <row r="30" spans="1:6" s="3" customFormat="1" ht="19.5" thickBot="1" x14ac:dyDescent="0.3">
      <c r="A30" s="42">
        <v>3</v>
      </c>
      <c r="B30" s="43" t="s">
        <v>2</v>
      </c>
      <c r="C30" s="44"/>
      <c r="D30" s="45"/>
      <c r="E30" s="46">
        <f>E28+E29</f>
        <v>85996901.979999989</v>
      </c>
      <c r="F30" s="47"/>
    </row>
    <row r="31" spans="1:6" s="3" customFormat="1" x14ac:dyDescent="0.25">
      <c r="F31" s="4"/>
    </row>
    <row r="32" spans="1:6" s="3" customFormat="1" x14ac:dyDescent="0.25">
      <c r="F32" s="4"/>
    </row>
    <row r="33" spans="1:6" s="3" customFormat="1" ht="62.25" customHeight="1" x14ac:dyDescent="0.3">
      <c r="A33" s="12"/>
      <c r="B33" s="13"/>
      <c r="C33" s="13"/>
      <c r="D33" s="13"/>
      <c r="E33" s="13"/>
      <c r="F33" s="13"/>
    </row>
    <row r="34" spans="1:6" s="3" customFormat="1" x14ac:dyDescent="0.25">
      <c r="F34" s="4"/>
    </row>
    <row r="35" spans="1:6" s="3" customFormat="1" x14ac:dyDescent="0.25">
      <c r="F35" s="4"/>
    </row>
    <row r="36" spans="1:6" s="3" customFormat="1" x14ac:dyDescent="0.25">
      <c r="F36" s="4"/>
    </row>
    <row r="37" spans="1:6" s="3" customFormat="1" x14ac:dyDescent="0.25">
      <c r="F37" s="4"/>
    </row>
    <row r="38" spans="1:6" s="3" customFormat="1" x14ac:dyDescent="0.25">
      <c r="F38" s="4"/>
    </row>
    <row r="39" spans="1:6" s="3" customFormat="1" x14ac:dyDescent="0.25">
      <c r="F39" s="4"/>
    </row>
    <row r="40" spans="1:6" s="3" customFormat="1" x14ac:dyDescent="0.25">
      <c r="F40" s="4"/>
    </row>
    <row r="41" spans="1:6" s="3" customFormat="1" x14ac:dyDescent="0.25">
      <c r="F41" s="4"/>
    </row>
    <row r="42" spans="1:6" s="3" customFormat="1" x14ac:dyDescent="0.25">
      <c r="F42" s="4"/>
    </row>
    <row r="43" spans="1:6" s="3" customFormat="1" x14ac:dyDescent="0.25">
      <c r="F43" s="4"/>
    </row>
    <row r="44" spans="1:6" s="3" customFormat="1" x14ac:dyDescent="0.25">
      <c r="F44" s="4"/>
    </row>
    <row r="45" spans="1:6" s="3" customFormat="1" x14ac:dyDescent="0.25">
      <c r="F45" s="4"/>
    </row>
    <row r="46" spans="1:6" s="3" customFormat="1" x14ac:dyDescent="0.25">
      <c r="F46" s="4"/>
    </row>
    <row r="47" spans="1:6" s="3" customFormat="1" x14ac:dyDescent="0.25">
      <c r="F47" s="4"/>
    </row>
    <row r="48" spans="1:6" s="3" customFormat="1" x14ac:dyDescent="0.25">
      <c r="F48" s="4"/>
    </row>
    <row r="49" spans="6:6" s="3" customFormat="1" x14ac:dyDescent="0.25">
      <c r="F49" s="4"/>
    </row>
    <row r="50" spans="6:6" s="3" customFormat="1" x14ac:dyDescent="0.25">
      <c r="F50" s="4"/>
    </row>
    <row r="51" spans="6:6" s="3" customFormat="1" x14ac:dyDescent="0.25">
      <c r="F51" s="4"/>
    </row>
    <row r="52" spans="6:6" s="3" customFormat="1" x14ac:dyDescent="0.25"/>
    <row r="53" spans="6:6" s="3" customFormat="1" x14ac:dyDescent="0.25"/>
    <row r="54" spans="6:6" s="3" customFormat="1" x14ac:dyDescent="0.25"/>
    <row r="55" spans="6:6" s="3" customFormat="1" x14ac:dyDescent="0.25"/>
    <row r="56" spans="6:6" s="3" customFormat="1" x14ac:dyDescent="0.25"/>
  </sheetData>
  <mergeCells count="22">
    <mergeCell ref="A1:F1"/>
    <mergeCell ref="A2:F2"/>
    <mergeCell ref="A3:F3"/>
    <mergeCell ref="B28:C28"/>
    <mergeCell ref="B29:C29"/>
    <mergeCell ref="B12:C12"/>
    <mergeCell ref="B13:C13"/>
    <mergeCell ref="B14:C14"/>
    <mergeCell ref="B18:C18"/>
    <mergeCell ref="B19:C19"/>
    <mergeCell ref="B25:C25"/>
    <mergeCell ref="B26:C26"/>
    <mergeCell ref="B27:C27"/>
    <mergeCell ref="A15:F15"/>
    <mergeCell ref="A21:F21"/>
    <mergeCell ref="B20:C20"/>
    <mergeCell ref="A33:F33"/>
    <mergeCell ref="B30:C30"/>
    <mergeCell ref="A5:F5"/>
    <mergeCell ref="A6:A7"/>
    <mergeCell ref="B6:B7"/>
    <mergeCell ref="D6:D7"/>
  </mergeCells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view="pageBreakPreview" topLeftCell="A34" zoomScale="62" zoomScaleNormal="100" zoomScaleSheetLayoutView="62" workbookViewId="0">
      <selection activeCell="K6" sqref="K6"/>
    </sheetView>
  </sheetViews>
  <sheetFormatPr defaultColWidth="9.140625"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9.140625" style="1" customWidth="1"/>
    <col min="6" max="6" width="20" style="1" bestFit="1" customWidth="1"/>
    <col min="7" max="16384" width="9.140625" style="1"/>
  </cols>
  <sheetData>
    <row r="1" spans="1:6" s="3" customFormat="1" ht="139.5" customHeight="1" x14ac:dyDescent="0.3">
      <c r="A1" s="24" t="s">
        <v>44</v>
      </c>
      <c r="B1" s="24"/>
      <c r="C1" s="24"/>
      <c r="D1" s="24"/>
      <c r="E1" s="24"/>
      <c r="F1" s="24"/>
    </row>
    <row r="2" spans="1:6" s="3" customFormat="1" ht="18.75" x14ac:dyDescent="0.3">
      <c r="A2" s="24" t="s">
        <v>45</v>
      </c>
      <c r="B2" s="24"/>
      <c r="C2" s="24"/>
      <c r="D2" s="24"/>
      <c r="E2" s="24"/>
      <c r="F2" s="24"/>
    </row>
    <row r="3" spans="1:6" s="3" customFormat="1" ht="18.75" x14ac:dyDescent="0.3">
      <c r="A3" s="17"/>
      <c r="B3" s="17"/>
      <c r="C3" s="17"/>
      <c r="D3" s="17"/>
      <c r="E3" s="17"/>
      <c r="F3" s="17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14" t="s">
        <v>13</v>
      </c>
      <c r="B5" s="15"/>
      <c r="C5" s="15"/>
      <c r="D5" s="15"/>
      <c r="E5" s="15"/>
      <c r="F5" s="16"/>
    </row>
    <row r="6" spans="1:6" s="3" customFormat="1" ht="198.75" customHeight="1" x14ac:dyDescent="0.25">
      <c r="A6" s="25">
        <v>1</v>
      </c>
      <c r="B6" s="27" t="s">
        <v>4</v>
      </c>
      <c r="C6" s="5" t="s">
        <v>14</v>
      </c>
      <c r="D6" s="25">
        <v>1</v>
      </c>
      <c r="E6" s="6">
        <v>13441.2</v>
      </c>
      <c r="F6" s="7"/>
    </row>
    <row r="7" spans="1:6" s="3" customFormat="1" ht="168.75" x14ac:dyDescent="0.25">
      <c r="A7" s="26"/>
      <c r="B7" s="28"/>
      <c r="C7" s="5" t="s">
        <v>15</v>
      </c>
      <c r="D7" s="26"/>
      <c r="E7" s="6">
        <v>4976.9399999999996</v>
      </c>
      <c r="F7" s="7"/>
    </row>
    <row r="8" spans="1:6" s="3" customFormat="1" ht="126" customHeight="1" x14ac:dyDescent="0.25">
      <c r="A8" s="2">
        <v>2</v>
      </c>
      <c r="B8" s="5" t="s">
        <v>31</v>
      </c>
      <c r="C8" s="5" t="s">
        <v>26</v>
      </c>
      <c r="D8" s="2">
        <v>0.73</v>
      </c>
      <c r="E8" s="6">
        <v>5077821.38</v>
      </c>
      <c r="F8" s="7"/>
    </row>
    <row r="9" spans="1:6" s="3" customFormat="1" ht="157.5" customHeight="1" x14ac:dyDescent="0.25">
      <c r="A9" s="2">
        <v>3</v>
      </c>
      <c r="B9" s="5" t="s">
        <v>31</v>
      </c>
      <c r="C9" s="5" t="s">
        <v>33</v>
      </c>
      <c r="D9" s="2">
        <v>0.1</v>
      </c>
      <c r="E9" s="6">
        <v>3504715.24</v>
      </c>
      <c r="F9" s="7"/>
    </row>
    <row r="10" spans="1:6" s="3" customFormat="1" ht="124.5" customHeight="1" x14ac:dyDescent="0.25">
      <c r="A10" s="2">
        <v>4</v>
      </c>
      <c r="B10" s="5" t="s">
        <v>11</v>
      </c>
      <c r="C10" s="5" t="s">
        <v>26</v>
      </c>
      <c r="D10" s="2">
        <v>2.1</v>
      </c>
      <c r="E10" s="6">
        <v>9019762.2100000009</v>
      </c>
      <c r="F10" s="7"/>
    </row>
    <row r="11" spans="1:6" s="3" customFormat="1" ht="54" customHeight="1" x14ac:dyDescent="0.25">
      <c r="A11" s="2">
        <v>5</v>
      </c>
      <c r="B11" s="5" t="s">
        <v>6</v>
      </c>
      <c r="C11" s="5" t="s">
        <v>34</v>
      </c>
      <c r="D11" s="2">
        <v>2227.5</v>
      </c>
      <c r="E11" s="6">
        <v>19129146.300000001</v>
      </c>
      <c r="F11" s="7"/>
    </row>
    <row r="12" spans="1:6" s="3" customFormat="1" ht="54" customHeight="1" x14ac:dyDescent="0.25">
      <c r="A12" s="2">
        <v>6</v>
      </c>
      <c r="B12" s="18" t="s">
        <v>20</v>
      </c>
      <c r="C12" s="19"/>
      <c r="D12" s="2"/>
      <c r="E12" s="8">
        <v>37521223.609999999</v>
      </c>
      <c r="F12" s="7"/>
    </row>
    <row r="13" spans="1:6" s="3" customFormat="1" ht="54" customHeight="1" x14ac:dyDescent="0.25">
      <c r="A13" s="2">
        <v>7</v>
      </c>
      <c r="B13" s="20" t="s">
        <v>21</v>
      </c>
      <c r="C13" s="21"/>
      <c r="D13" s="2"/>
      <c r="E13" s="6">
        <f>E37*75.18%</f>
        <v>24915986.625432</v>
      </c>
      <c r="F13" s="7"/>
    </row>
    <row r="14" spans="1:6" s="3" customFormat="1" ht="54" customHeight="1" x14ac:dyDescent="0.25">
      <c r="A14" s="9">
        <v>8</v>
      </c>
      <c r="B14" s="22" t="s">
        <v>2</v>
      </c>
      <c r="C14" s="23"/>
      <c r="D14" s="9"/>
      <c r="E14" s="8">
        <f>E12+E13</f>
        <v>62437210.235431999</v>
      </c>
      <c r="F14" s="10"/>
    </row>
    <row r="15" spans="1:6" s="3" customFormat="1" ht="32.25" customHeight="1" x14ac:dyDescent="0.25">
      <c r="A15" s="14" t="s">
        <v>16</v>
      </c>
      <c r="B15" s="15"/>
      <c r="C15" s="15"/>
      <c r="D15" s="15"/>
      <c r="E15" s="15"/>
      <c r="F15" s="16"/>
    </row>
    <row r="16" spans="1:6" s="3" customFormat="1" ht="183" customHeight="1" x14ac:dyDescent="0.25">
      <c r="A16" s="2">
        <v>1</v>
      </c>
      <c r="B16" s="5" t="s">
        <v>4</v>
      </c>
      <c r="C16" s="5" t="s">
        <v>15</v>
      </c>
      <c r="D16" s="2">
        <v>1</v>
      </c>
      <c r="E16" s="6">
        <v>4976.9399999999996</v>
      </c>
      <c r="F16" s="7"/>
    </row>
    <row r="17" spans="1:6" s="3" customFormat="1" ht="130.5" customHeight="1" x14ac:dyDescent="0.25">
      <c r="A17" s="2">
        <v>2</v>
      </c>
      <c r="B17" s="5" t="s">
        <v>11</v>
      </c>
      <c r="C17" s="5" t="s">
        <v>26</v>
      </c>
      <c r="D17" s="2">
        <v>0.3</v>
      </c>
      <c r="E17" s="6">
        <v>1288537.46</v>
      </c>
      <c r="F17" s="7"/>
    </row>
    <row r="18" spans="1:6" s="3" customFormat="1" ht="130.5" customHeight="1" x14ac:dyDescent="0.25">
      <c r="A18" s="2">
        <v>3</v>
      </c>
      <c r="B18" s="5" t="s">
        <v>5</v>
      </c>
      <c r="C18" s="5" t="s">
        <v>28</v>
      </c>
      <c r="D18" s="2">
        <v>2</v>
      </c>
      <c r="E18" s="6">
        <v>76140.66</v>
      </c>
      <c r="F18" s="7"/>
    </row>
    <row r="19" spans="1:6" s="3" customFormat="1" ht="47.25" customHeight="1" x14ac:dyDescent="0.25">
      <c r="A19" s="2">
        <v>3</v>
      </c>
      <c r="B19" s="18" t="s">
        <v>22</v>
      </c>
      <c r="C19" s="19"/>
      <c r="D19" s="2"/>
      <c r="E19" s="8">
        <v>1398313.3</v>
      </c>
      <c r="F19" s="7"/>
    </row>
    <row r="20" spans="1:6" s="3" customFormat="1" ht="42" customHeight="1" x14ac:dyDescent="0.25">
      <c r="A20" s="2">
        <v>4</v>
      </c>
      <c r="B20" s="20" t="s">
        <v>23</v>
      </c>
      <c r="C20" s="21"/>
      <c r="D20" s="2"/>
      <c r="E20" s="6">
        <f>E37*2.42%</f>
        <v>802030.96080799995</v>
      </c>
      <c r="F20" s="7"/>
    </row>
    <row r="21" spans="1:6" s="3" customFormat="1" ht="50.25" customHeight="1" x14ac:dyDescent="0.25">
      <c r="A21" s="9">
        <v>5</v>
      </c>
      <c r="B21" s="22" t="s">
        <v>2</v>
      </c>
      <c r="C21" s="23"/>
      <c r="D21" s="9"/>
      <c r="E21" s="8">
        <f>E19+E20</f>
        <v>2200344.2608079999</v>
      </c>
      <c r="F21" s="10"/>
    </row>
    <row r="22" spans="1:6" s="3" customFormat="1" ht="34.5" customHeight="1" x14ac:dyDescent="0.25">
      <c r="A22" s="14" t="s">
        <v>17</v>
      </c>
      <c r="B22" s="15"/>
      <c r="C22" s="15"/>
      <c r="D22" s="15"/>
      <c r="E22" s="15"/>
      <c r="F22" s="16"/>
    </row>
    <row r="23" spans="1:6" s="3" customFormat="1" ht="177" customHeight="1" x14ac:dyDescent="0.25">
      <c r="A23" s="2">
        <v>1</v>
      </c>
      <c r="B23" s="5" t="s">
        <v>4</v>
      </c>
      <c r="C23" s="5" t="s">
        <v>15</v>
      </c>
      <c r="D23" s="2">
        <v>1</v>
      </c>
      <c r="E23" s="6">
        <v>4976.9399999999996</v>
      </c>
      <c r="F23" s="7"/>
    </row>
    <row r="24" spans="1:6" s="3" customFormat="1" ht="123.75" customHeight="1" x14ac:dyDescent="0.25">
      <c r="A24" s="2">
        <v>2</v>
      </c>
      <c r="B24" s="5" t="s">
        <v>11</v>
      </c>
      <c r="C24" s="5" t="s">
        <v>26</v>
      </c>
      <c r="D24" s="2">
        <v>1.2</v>
      </c>
      <c r="E24" s="6">
        <v>5154149.83</v>
      </c>
      <c r="F24" s="7"/>
    </row>
    <row r="25" spans="1:6" s="3" customFormat="1" ht="123.75" customHeight="1" x14ac:dyDescent="0.25">
      <c r="A25" s="2">
        <v>3</v>
      </c>
      <c r="B25" s="5" t="s">
        <v>5</v>
      </c>
      <c r="C25" s="5" t="s">
        <v>46</v>
      </c>
      <c r="D25" s="2">
        <v>8</v>
      </c>
      <c r="E25" s="6">
        <v>303685.59999999998</v>
      </c>
      <c r="F25" s="7"/>
    </row>
    <row r="26" spans="1:6" s="3" customFormat="1" ht="51" customHeight="1" x14ac:dyDescent="0.25">
      <c r="A26" s="2">
        <v>4</v>
      </c>
      <c r="B26" s="18" t="s">
        <v>24</v>
      </c>
      <c r="C26" s="19"/>
      <c r="D26" s="2"/>
      <c r="E26" s="8">
        <v>5577426.9100000001</v>
      </c>
      <c r="F26" s="7"/>
    </row>
    <row r="27" spans="1:6" s="3" customFormat="1" ht="39.75" customHeight="1" x14ac:dyDescent="0.25">
      <c r="A27" s="2">
        <v>5</v>
      </c>
      <c r="B27" s="20" t="s">
        <v>25</v>
      </c>
      <c r="C27" s="21"/>
      <c r="D27" s="2"/>
      <c r="E27" s="6">
        <f>E37*19.98%</f>
        <v>6621726.6929519996</v>
      </c>
      <c r="F27" s="7"/>
    </row>
    <row r="28" spans="1:6" s="3" customFormat="1" ht="58.5" customHeight="1" x14ac:dyDescent="0.25">
      <c r="A28" s="29">
        <v>6</v>
      </c>
      <c r="B28" s="30" t="s">
        <v>2</v>
      </c>
      <c r="C28" s="31"/>
      <c r="D28" s="29"/>
      <c r="E28" s="32">
        <f>E26+E27</f>
        <v>12199153.602952</v>
      </c>
      <c r="F28" s="33"/>
    </row>
    <row r="29" spans="1:6" s="3" customFormat="1" ht="58.5" customHeight="1" x14ac:dyDescent="0.25">
      <c r="A29" s="14" t="s">
        <v>35</v>
      </c>
      <c r="B29" s="15"/>
      <c r="C29" s="15"/>
      <c r="D29" s="15"/>
      <c r="E29" s="15"/>
      <c r="F29" s="16"/>
    </row>
    <row r="30" spans="1:6" s="3" customFormat="1" ht="190.5" customHeight="1" x14ac:dyDescent="0.25">
      <c r="A30" s="2">
        <v>1</v>
      </c>
      <c r="B30" s="5" t="s">
        <v>4</v>
      </c>
      <c r="C30" s="5" t="s">
        <v>15</v>
      </c>
      <c r="D30" s="2">
        <v>1</v>
      </c>
      <c r="E30" s="6">
        <v>4976.9399999999996</v>
      </c>
      <c r="F30" s="7"/>
    </row>
    <row r="31" spans="1:6" s="3" customFormat="1" ht="145.5" customHeight="1" x14ac:dyDescent="0.25">
      <c r="A31" s="2">
        <v>2</v>
      </c>
      <c r="B31" s="5" t="s">
        <v>11</v>
      </c>
      <c r="C31" s="5" t="s">
        <v>26</v>
      </c>
      <c r="D31" s="2">
        <v>0.3</v>
      </c>
      <c r="E31" s="6">
        <v>1288537.46</v>
      </c>
      <c r="F31" s="7"/>
    </row>
    <row r="32" spans="1:6" s="3" customFormat="1" ht="93.75" customHeight="1" x14ac:dyDescent="0.25">
      <c r="A32" s="2">
        <v>3</v>
      </c>
      <c r="B32" s="5" t="s">
        <v>5</v>
      </c>
      <c r="C32" s="5" t="s">
        <v>28</v>
      </c>
      <c r="D32" s="2">
        <v>2</v>
      </c>
      <c r="E32" s="6">
        <v>76140.66</v>
      </c>
      <c r="F32" s="7"/>
    </row>
    <row r="33" spans="1:6" s="3" customFormat="1" ht="58.5" customHeight="1" x14ac:dyDescent="0.25">
      <c r="A33" s="2">
        <v>4</v>
      </c>
      <c r="B33" s="18" t="s">
        <v>36</v>
      </c>
      <c r="C33" s="19"/>
      <c r="D33" s="2"/>
      <c r="E33" s="8">
        <v>1398313.3</v>
      </c>
      <c r="F33" s="7"/>
    </row>
    <row r="34" spans="1:6" s="3" customFormat="1" ht="58.5" customHeight="1" x14ac:dyDescent="0.25">
      <c r="A34" s="2">
        <v>5</v>
      </c>
      <c r="B34" s="20" t="s">
        <v>37</v>
      </c>
      <c r="C34" s="21"/>
      <c r="D34" s="2"/>
      <c r="E34" s="6">
        <f>E37*2.42%</f>
        <v>802030.96080799995</v>
      </c>
      <c r="F34" s="7"/>
    </row>
    <row r="35" spans="1:6" s="3" customFormat="1" ht="58.5" customHeight="1" thickBot="1" x14ac:dyDescent="0.3">
      <c r="A35" s="29">
        <v>6</v>
      </c>
      <c r="B35" s="30" t="s">
        <v>2</v>
      </c>
      <c r="C35" s="31"/>
      <c r="D35" s="29"/>
      <c r="E35" s="32">
        <f>E33+E34</f>
        <v>2200344.2608079999</v>
      </c>
      <c r="F35" s="33"/>
    </row>
    <row r="36" spans="1:6" s="3" customFormat="1" ht="41.25" customHeight="1" x14ac:dyDescent="0.25">
      <c r="A36" s="34">
        <v>1</v>
      </c>
      <c r="B36" s="35" t="s">
        <v>47</v>
      </c>
      <c r="C36" s="36"/>
      <c r="D36" s="37"/>
      <c r="E36" s="38">
        <f>E12+E19+E26+E33</f>
        <v>45895277.11999999</v>
      </c>
      <c r="F36" s="39"/>
    </row>
    <row r="37" spans="1:6" s="11" customFormat="1" ht="18.75" x14ac:dyDescent="0.25">
      <c r="A37" s="40">
        <v>2</v>
      </c>
      <c r="B37" s="20" t="s">
        <v>19</v>
      </c>
      <c r="C37" s="21"/>
      <c r="D37" s="2"/>
      <c r="E37" s="8">
        <v>33141775.239999998</v>
      </c>
      <c r="F37" s="41"/>
    </row>
    <row r="38" spans="1:6" s="3" customFormat="1" ht="19.5" thickBot="1" x14ac:dyDescent="0.3">
      <c r="A38" s="42">
        <v>3</v>
      </c>
      <c r="B38" s="43" t="s">
        <v>2</v>
      </c>
      <c r="C38" s="44"/>
      <c r="D38" s="45"/>
      <c r="E38" s="46">
        <f>E36+E37</f>
        <v>79037052.359999985</v>
      </c>
      <c r="F38" s="47"/>
    </row>
    <row r="39" spans="1:6" s="3" customFormat="1" x14ac:dyDescent="0.25">
      <c r="F39" s="4"/>
    </row>
    <row r="40" spans="1:6" s="3" customFormat="1" x14ac:dyDescent="0.25">
      <c r="F40" s="4"/>
    </row>
    <row r="41" spans="1:6" s="3" customFormat="1" ht="62.25" customHeight="1" x14ac:dyDescent="0.3">
      <c r="A41" s="12"/>
      <c r="B41" s="13"/>
      <c r="C41" s="13"/>
      <c r="D41" s="13"/>
      <c r="E41" s="13"/>
      <c r="F41" s="13"/>
    </row>
    <row r="42" spans="1:6" s="3" customFormat="1" x14ac:dyDescent="0.25">
      <c r="F42" s="4"/>
    </row>
    <row r="43" spans="1:6" s="3" customFormat="1" x14ac:dyDescent="0.25">
      <c r="F43" s="4"/>
    </row>
    <row r="44" spans="1:6" s="3" customFormat="1" x14ac:dyDescent="0.25">
      <c r="F44" s="4"/>
    </row>
    <row r="45" spans="1:6" s="3" customFormat="1" x14ac:dyDescent="0.25">
      <c r="F45" s="4"/>
    </row>
    <row r="46" spans="1:6" s="3" customFormat="1" x14ac:dyDescent="0.25">
      <c r="F46" s="4"/>
    </row>
    <row r="47" spans="1:6" s="3" customFormat="1" x14ac:dyDescent="0.25">
      <c r="F47" s="4"/>
    </row>
    <row r="48" spans="1:6" s="3" customFormat="1" x14ac:dyDescent="0.25">
      <c r="F48" s="4"/>
    </row>
    <row r="49" spans="6:6" s="3" customFormat="1" x14ac:dyDescent="0.25">
      <c r="F49" s="4"/>
    </row>
    <row r="50" spans="6:6" s="3" customFormat="1" x14ac:dyDescent="0.25">
      <c r="F50" s="4"/>
    </row>
    <row r="51" spans="6:6" s="3" customFormat="1" x14ac:dyDescent="0.25">
      <c r="F51" s="4"/>
    </row>
    <row r="52" spans="6:6" s="3" customFormat="1" x14ac:dyDescent="0.25">
      <c r="F52" s="4"/>
    </row>
    <row r="53" spans="6:6" s="3" customFormat="1" x14ac:dyDescent="0.25">
      <c r="F53" s="4"/>
    </row>
    <row r="54" spans="6:6" s="3" customFormat="1" x14ac:dyDescent="0.25">
      <c r="F54" s="4"/>
    </row>
    <row r="55" spans="6:6" s="3" customFormat="1" x14ac:dyDescent="0.25">
      <c r="F55" s="4"/>
    </row>
    <row r="56" spans="6:6" s="3" customFormat="1" x14ac:dyDescent="0.25">
      <c r="F56" s="4"/>
    </row>
    <row r="57" spans="6:6" s="3" customFormat="1" x14ac:dyDescent="0.25">
      <c r="F57" s="4"/>
    </row>
    <row r="58" spans="6:6" s="3" customFormat="1" x14ac:dyDescent="0.25">
      <c r="F58" s="4"/>
    </row>
    <row r="59" spans="6:6" s="3" customFormat="1" x14ac:dyDescent="0.25">
      <c r="F59" s="4"/>
    </row>
    <row r="60" spans="6:6" s="3" customFormat="1" x14ac:dyDescent="0.25"/>
    <row r="61" spans="6:6" s="3" customFormat="1" x14ac:dyDescent="0.25"/>
    <row r="62" spans="6:6" s="3" customFormat="1" x14ac:dyDescent="0.25"/>
    <row r="63" spans="6:6" s="3" customFormat="1" x14ac:dyDescent="0.25"/>
    <row r="64" spans="6:6" s="3" customFormat="1" x14ac:dyDescent="0.25"/>
  </sheetData>
  <mergeCells count="26">
    <mergeCell ref="B37:C37"/>
    <mergeCell ref="B38:C38"/>
    <mergeCell ref="A41:F41"/>
    <mergeCell ref="A29:F29"/>
    <mergeCell ref="B33:C33"/>
    <mergeCell ref="B34:C34"/>
    <mergeCell ref="B35:C35"/>
    <mergeCell ref="B36:C36"/>
    <mergeCell ref="B21:C21"/>
    <mergeCell ref="A22:F22"/>
    <mergeCell ref="B26:C26"/>
    <mergeCell ref="B27:C27"/>
    <mergeCell ref="B28:C28"/>
    <mergeCell ref="B20:C20"/>
    <mergeCell ref="A1:F1"/>
    <mergeCell ref="A2:F2"/>
    <mergeCell ref="A3:F3"/>
    <mergeCell ref="A5:F5"/>
    <mergeCell ref="A6:A7"/>
    <mergeCell ref="B6:B7"/>
    <mergeCell ref="D6:D7"/>
    <mergeCell ref="B12:C12"/>
    <mergeCell ref="B13:C13"/>
    <mergeCell ref="B14:C14"/>
    <mergeCell ref="A15:F15"/>
    <mergeCell ref="B19:C19"/>
  </mergeCells>
  <pageMargins left="0.7" right="0.7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topLeftCell="A7" zoomScale="51" zoomScaleNormal="100" zoomScaleSheetLayoutView="51" workbookViewId="0">
      <selection activeCell="R17" sqref="R17"/>
    </sheetView>
  </sheetViews>
  <sheetFormatPr defaultColWidth="9.140625"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9.140625" style="1" customWidth="1"/>
    <col min="6" max="6" width="20.28515625" style="1" customWidth="1"/>
    <col min="7" max="16384" width="9.140625" style="1"/>
  </cols>
  <sheetData>
    <row r="1" spans="1:6" s="3" customFormat="1" ht="139.5" customHeight="1" x14ac:dyDescent="0.3">
      <c r="A1" s="24" t="s">
        <v>38</v>
      </c>
      <c r="B1" s="24"/>
      <c r="C1" s="24"/>
      <c r="D1" s="24"/>
      <c r="E1" s="24"/>
      <c r="F1" s="24"/>
    </row>
    <row r="2" spans="1:6" s="3" customFormat="1" ht="18.75" x14ac:dyDescent="0.3">
      <c r="A2" s="24" t="s">
        <v>39</v>
      </c>
      <c r="B2" s="24"/>
      <c r="C2" s="24"/>
      <c r="D2" s="24"/>
      <c r="E2" s="24"/>
      <c r="F2" s="24"/>
    </row>
    <row r="3" spans="1:6" s="3" customFormat="1" ht="18.75" x14ac:dyDescent="0.3">
      <c r="A3" s="17"/>
      <c r="B3" s="17"/>
      <c r="C3" s="17"/>
      <c r="D3" s="17"/>
      <c r="E3" s="17"/>
      <c r="F3" s="17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187.5" x14ac:dyDescent="0.25">
      <c r="A5" s="25">
        <v>1</v>
      </c>
      <c r="B5" s="27" t="s">
        <v>4</v>
      </c>
      <c r="C5" s="5" t="s">
        <v>14</v>
      </c>
      <c r="D5" s="25">
        <v>1</v>
      </c>
      <c r="E5" s="6">
        <v>13441.2</v>
      </c>
      <c r="F5" s="7"/>
    </row>
    <row r="6" spans="1:6" s="3" customFormat="1" ht="168.75" x14ac:dyDescent="0.25">
      <c r="A6" s="26"/>
      <c r="B6" s="28"/>
      <c r="C6" s="5" t="s">
        <v>15</v>
      </c>
      <c r="D6" s="26"/>
      <c r="E6" s="6">
        <v>19907.75</v>
      </c>
      <c r="F6" s="7"/>
    </row>
    <row r="7" spans="1:6" s="3" customFormat="1" ht="126" customHeight="1" x14ac:dyDescent="0.25">
      <c r="A7" s="2">
        <v>2</v>
      </c>
      <c r="B7" s="5" t="s">
        <v>31</v>
      </c>
      <c r="C7" s="5" t="s">
        <v>10</v>
      </c>
      <c r="D7" s="2">
        <v>0.6</v>
      </c>
      <c r="E7" s="6">
        <v>4792089.83</v>
      </c>
      <c r="F7" s="7"/>
    </row>
    <row r="8" spans="1:6" s="3" customFormat="1" ht="157.5" customHeight="1" x14ac:dyDescent="0.25">
      <c r="A8" s="2">
        <v>3</v>
      </c>
      <c r="B8" s="5" t="s">
        <v>31</v>
      </c>
      <c r="C8" s="5" t="s">
        <v>32</v>
      </c>
      <c r="D8" s="2">
        <v>0.09</v>
      </c>
      <c r="E8" s="6">
        <v>3926063.81</v>
      </c>
      <c r="F8" s="7"/>
    </row>
    <row r="9" spans="1:6" s="3" customFormat="1" ht="124.5" customHeight="1" x14ac:dyDescent="0.25">
      <c r="A9" s="2">
        <v>4</v>
      </c>
      <c r="B9" s="5" t="s">
        <v>11</v>
      </c>
      <c r="C9" s="5" t="s">
        <v>12</v>
      </c>
      <c r="D9" s="2">
        <v>2.1</v>
      </c>
      <c r="E9" s="6">
        <v>9019762.2100000009</v>
      </c>
      <c r="F9" s="7"/>
    </row>
    <row r="10" spans="1:6" s="3" customFormat="1" ht="54" customHeight="1" x14ac:dyDescent="0.25">
      <c r="A10" s="2">
        <v>5</v>
      </c>
      <c r="B10" s="5" t="s">
        <v>6</v>
      </c>
      <c r="C10" s="5" t="s">
        <v>40</v>
      </c>
      <c r="D10" s="2">
        <v>1451.5</v>
      </c>
      <c r="E10" s="6">
        <v>10969266.51</v>
      </c>
      <c r="F10" s="7"/>
    </row>
    <row r="11" spans="1:6" s="3" customFormat="1" ht="109.5" customHeight="1" x14ac:dyDescent="0.25">
      <c r="A11" s="2">
        <v>6</v>
      </c>
      <c r="B11" s="5" t="s">
        <v>5</v>
      </c>
      <c r="C11" s="5" t="s">
        <v>27</v>
      </c>
      <c r="D11" s="2">
        <v>2</v>
      </c>
      <c r="E11" s="6">
        <v>75702.14</v>
      </c>
      <c r="F11" s="7"/>
    </row>
    <row r="12" spans="1:6" s="3" customFormat="1" ht="54" customHeight="1" x14ac:dyDescent="0.25">
      <c r="A12" s="2">
        <v>7</v>
      </c>
      <c r="B12" s="18" t="s">
        <v>29</v>
      </c>
      <c r="C12" s="19"/>
      <c r="D12" s="2"/>
      <c r="E12" s="8">
        <v>29420674.02</v>
      </c>
      <c r="F12" s="7"/>
    </row>
    <row r="13" spans="1:6" s="3" customFormat="1" ht="54" customHeight="1" x14ac:dyDescent="0.25">
      <c r="A13" s="2">
        <v>8</v>
      </c>
      <c r="B13" s="20" t="s">
        <v>30</v>
      </c>
      <c r="C13" s="21"/>
      <c r="D13" s="2"/>
      <c r="E13" s="6">
        <v>21596088.329999998</v>
      </c>
      <c r="F13" s="7"/>
    </row>
    <row r="14" spans="1:6" s="3" customFormat="1" ht="54" customHeight="1" x14ac:dyDescent="0.25">
      <c r="A14" s="9">
        <v>9</v>
      </c>
      <c r="B14" s="22" t="s">
        <v>2</v>
      </c>
      <c r="C14" s="23"/>
      <c r="D14" s="9"/>
      <c r="E14" s="8">
        <f>E12+E13</f>
        <v>51016762.349999994</v>
      </c>
      <c r="F14" s="10"/>
    </row>
    <row r="15" spans="1:6" s="3" customFormat="1" x14ac:dyDescent="0.25">
      <c r="F15" s="4"/>
    </row>
    <row r="16" spans="1:6" s="3" customFormat="1" x14ac:dyDescent="0.25">
      <c r="F16" s="4"/>
    </row>
    <row r="17" spans="1:6" s="3" customFormat="1" ht="62.25" customHeight="1" x14ac:dyDescent="0.3">
      <c r="A17" s="12"/>
      <c r="B17" s="13"/>
      <c r="C17" s="13"/>
      <c r="D17" s="13"/>
      <c r="E17" s="13"/>
      <c r="F17" s="13"/>
    </row>
    <row r="18" spans="1:6" s="3" customFormat="1" x14ac:dyDescent="0.25">
      <c r="F18" s="4"/>
    </row>
    <row r="19" spans="1:6" s="3" customFormat="1" x14ac:dyDescent="0.25">
      <c r="F19" s="4"/>
    </row>
    <row r="20" spans="1:6" s="3" customFormat="1" x14ac:dyDescent="0.25">
      <c r="F20" s="4"/>
    </row>
    <row r="21" spans="1:6" s="3" customFormat="1" x14ac:dyDescent="0.25">
      <c r="F21" s="4"/>
    </row>
    <row r="22" spans="1:6" s="3" customFormat="1" x14ac:dyDescent="0.25">
      <c r="F22" s="4"/>
    </row>
    <row r="23" spans="1:6" s="3" customFormat="1" x14ac:dyDescent="0.25">
      <c r="F23" s="4"/>
    </row>
    <row r="24" spans="1:6" s="3" customFormat="1" x14ac:dyDescent="0.25">
      <c r="F24" s="4"/>
    </row>
    <row r="25" spans="1:6" s="3" customFormat="1" x14ac:dyDescent="0.25">
      <c r="F25" s="4"/>
    </row>
    <row r="26" spans="1:6" s="3" customFormat="1" x14ac:dyDescent="0.25">
      <c r="F26" s="4"/>
    </row>
    <row r="27" spans="1:6" s="3" customFormat="1" x14ac:dyDescent="0.25">
      <c r="F27" s="4"/>
    </row>
    <row r="28" spans="1:6" s="3" customFormat="1" x14ac:dyDescent="0.25">
      <c r="F28" s="4"/>
    </row>
    <row r="29" spans="1:6" s="3" customFormat="1" x14ac:dyDescent="0.25">
      <c r="F29" s="4"/>
    </row>
    <row r="30" spans="1:6" s="3" customFormat="1" x14ac:dyDescent="0.25">
      <c r="F30" s="4"/>
    </row>
    <row r="31" spans="1:6" s="3" customFormat="1" x14ac:dyDescent="0.25">
      <c r="F31" s="4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/>
    <row r="37" spans="6:6" s="3" customFormat="1" x14ac:dyDescent="0.25"/>
    <row r="38" spans="6:6" s="3" customFormat="1" x14ac:dyDescent="0.25"/>
    <row r="39" spans="6:6" s="3" customFormat="1" x14ac:dyDescent="0.25"/>
    <row r="40" spans="6:6" s="3" customFormat="1" x14ac:dyDescent="0.25"/>
  </sheetData>
  <mergeCells count="10">
    <mergeCell ref="A17:F17"/>
    <mergeCell ref="B12:C12"/>
    <mergeCell ref="B13:C13"/>
    <mergeCell ref="B14:C14"/>
    <mergeCell ref="A1:F1"/>
    <mergeCell ref="A2:F2"/>
    <mergeCell ref="A3:F3"/>
    <mergeCell ref="A5:A6"/>
    <mergeCell ref="B5:B6"/>
    <mergeCell ref="D5:D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2021-07-23T08:54:44Z</cp:lastPrinted>
  <dcterms:created xsi:type="dcterms:W3CDTF">2019-09-18T06:24:45Z</dcterms:created>
  <dcterms:modified xsi:type="dcterms:W3CDTF">2022-09-02T08:04:02Z</dcterms:modified>
</cp:coreProperties>
</file>