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стр.1_3_Москва" sheetId="1" r:id="rId1"/>
    <sheet name="2022 год" sheetId="2" r:id="rId2"/>
  </sheets>
  <externalReferences>
    <externalReference r:id="rId5"/>
    <externalReference r:id="rId6"/>
    <externalReference r:id="rId7"/>
  </externalReferences>
  <definedNames>
    <definedName name="_xlnm.Print_Area" localSheetId="1">'2022 год'!$A$1:$DD$86</definedName>
  </definedNames>
  <calcPr fullCalcOnLoad="1"/>
</workbook>
</file>

<file path=xl/sharedStrings.xml><?xml version="1.0" encoding="utf-8"?>
<sst xmlns="http://schemas.openxmlformats.org/spreadsheetml/2006/main" count="452" uniqueCount="196">
  <si>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</si>
  <si>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</si>
  <si>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</si>
  <si>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</si>
  <si>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</si>
  <si>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</si>
  <si>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</si>
  <si>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</si>
  <si>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</si>
  <si>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</si>
  <si>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</si>
  <si>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</si>
  <si>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</si>
  <si>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</si>
  <si>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</si>
  <si>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</si>
  <si>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</si>
  <si>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</si>
  <si>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</si>
  <si>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</si>
  <si>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</si>
  <si>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</si>
  <si>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</si>
  <si>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</si>
  <si>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</si>
  <si>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</si>
  <si>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</si>
  <si>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</si>
  <si>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</si>
  <si>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</si>
  <si>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</si>
  <si>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</si>
  <si>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</si>
  <si>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</si>
  <si>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</si>
  <si>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</si>
  <si>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</si>
  <si>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</si>
  <si>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</si>
  <si>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</si>
  <si>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</si>
  <si>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</si>
  <si>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</si>
  <si>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</si>
  <si>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</si>
  <si>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</si>
  <si>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</si>
  <si>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</si>
  <si>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</si>
  <si>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</si>
  <si>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</si>
  <si>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</si>
  <si>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</si>
  <si>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</si>
  <si>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</si>
  <si>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</si>
  <si>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</si>
  <si>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</si>
  <si>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</si>
  <si>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</si>
  <si>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</si>
  <si>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</si>
  <si>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</si>
  <si>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</si>
  <si>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</si>
  <si>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</si>
  <si>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</si>
  <si>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</si>
  <si>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</si>
  <si>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</si>
  <si>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</si>
  <si>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</si>
  <si>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</si>
  <si>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</si>
  <si>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</si>
  <si>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</si>
  <si>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</si>
  <si>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</si>
  <si>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</si>
  <si>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</si>
  <si>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</si>
  <si>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</si>
  <si>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</si>
  <si>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</si>
  <si>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</si>
  <si>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</si>
  <si>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</si>
  <si>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</si>
  <si>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</si>
  <si>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</si>
  <si>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</si>
  <si>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</si>
  <si>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</si>
  <si>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</si>
  <si>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</si>
  <si>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</si>
  <si>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</si>
  <si>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</si>
  <si>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</si>
  <si>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</si>
  <si>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</si>
  <si>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1.1.4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</si>
  <si>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</si>
  <si>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</si>
  <si>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</si>
  <si>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</si>
  <si>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</si>
  <si>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</si>
  <si>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</si>
  <si>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</si>
  <si>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</si>
  <si>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</si>
  <si>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</si>
  <si>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</si>
  <si>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</si>
  <si>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</si>
  <si>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</si>
  <si>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</si>
  <si>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5018054863</t>
  </si>
  <si>
    <t>4.1</t>
  </si>
  <si>
    <t>в том числе количество условных единиц по подстанциям на уровне напряжения СН</t>
  </si>
  <si>
    <t>Акционерное Общество "МСК Энергосеть" (АО "МСК Энерго")</t>
  </si>
  <si>
    <t>2.n</t>
  </si>
  <si>
    <t>в том числе трансформаторная мощность подстанций на i уровне напряжения</t>
  </si>
  <si>
    <t>обеспечение нормальных условий труда и ТБ</t>
  </si>
  <si>
    <t>расходы на обучение</t>
  </si>
  <si>
    <t>расходы на страхование (СРО)</t>
  </si>
  <si>
    <t>коммун.услуги</t>
  </si>
  <si>
    <t>работы и услуги непроизводственного характера</t>
  </si>
  <si>
    <t>1.1.3.2.1</t>
  </si>
  <si>
    <t>1.1.3.2.2</t>
  </si>
  <si>
    <t>1.1.3.2.3</t>
  </si>
  <si>
    <t>1.1.3.2.4</t>
  </si>
  <si>
    <t>1.1.3.2.5</t>
  </si>
  <si>
    <t>Расходы на обслуживание операционных заемных средств в составе подконтрольных расходов</t>
  </si>
  <si>
    <t>Расходы на организацию коммерческого учета электрической энергии (мощности) на розничном рынке</t>
  </si>
  <si>
    <t>1.2.12.1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</si>
  <si>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</si>
  <si>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</si>
  <si>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</si>
  <si>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расходы на командировки</t>
  </si>
  <si>
    <t>общехозяйственные расходы</t>
  </si>
  <si>
    <t>расходы на услуги банков</t>
  </si>
  <si>
    <t>Москва, 2023 год</t>
  </si>
  <si>
    <t>2021</t>
  </si>
  <si>
    <t>2025</t>
  </si>
  <si>
    <t>1.1.3.2.6</t>
  </si>
  <si>
    <t>1.1.3.2.7</t>
  </si>
  <si>
    <t>1.1.3.2.8</t>
  </si>
  <si>
    <t>1.1.3.2.9</t>
  </si>
  <si>
    <t>1.1.3.2.10</t>
  </si>
  <si>
    <t>1.1.3.2.11</t>
  </si>
  <si>
    <t>3.1</t>
  </si>
  <si>
    <t>3.2</t>
  </si>
  <si>
    <t>в том числе количество условных единиц по линиям электропередач на СН 2 уровне напряжения</t>
  </si>
  <si>
    <t>количество условных единиц по линиям электропередач на НН уровне напряжения</t>
  </si>
  <si>
    <t>5.1</t>
  </si>
  <si>
    <t>5.2</t>
  </si>
  <si>
    <t>в том числе длина линий электропередач на СН 2 уровне напряжения</t>
  </si>
  <si>
    <t>в том числе длина линий электропередач на НН уровне напряжения</t>
  </si>
  <si>
    <t>методом экономически обоснованных расходов (затрат) необходимой валовой выручки</t>
  </si>
  <si>
    <t>Акционерное общество "МСК Энергосеть" (АО "МСК Энерго")</t>
  </si>
  <si>
    <t>501801001</t>
  </si>
  <si>
    <t>Эконом. обоснованный период регулирования:</t>
  </si>
  <si>
    <t>Работы и услуги производственного характера</t>
  </si>
  <si>
    <t>Работы и услуги непроизводственного характера</t>
  </si>
  <si>
    <t>1.1.3.3</t>
  </si>
  <si>
    <t>Расходы на информационное обслуживание, консультационные
 и юридические услуги</t>
  </si>
  <si>
    <t>Обеспечение нормальных условий труда и ТБ</t>
  </si>
  <si>
    <t>1.1.3.5</t>
  </si>
  <si>
    <t>Расходы на обучение</t>
  </si>
  <si>
    <t>1.1.3.6</t>
  </si>
  <si>
    <t>Расходы на страхование</t>
  </si>
  <si>
    <t>1.1.3.7</t>
  </si>
  <si>
    <t>Расходы на командировки</t>
  </si>
  <si>
    <t>1.1.3.8</t>
  </si>
  <si>
    <t>Общехозяйственные расходы</t>
  </si>
  <si>
    <t>1.1.3.9</t>
  </si>
  <si>
    <t>Расходы на услуги банков</t>
  </si>
  <si>
    <t>1.1.3.10</t>
  </si>
  <si>
    <t>1.1.3.11</t>
  </si>
  <si>
    <t>1.1.3.12</t>
  </si>
  <si>
    <t>МВА</t>
  </si>
  <si>
    <t>2.1</t>
  </si>
  <si>
    <t>в том числе трансформаторная мощность подстанций на уровне напряжения 6 кВ</t>
  </si>
  <si>
    <t>2.2</t>
  </si>
  <si>
    <t>в том числе трансформаторная мощность подстанций на уровне напряжения 10 кВ</t>
  </si>
  <si>
    <t>2.3</t>
  </si>
  <si>
    <t>в том числе трансформаторная мощность подстанций на уровне напряжения 20 кВ</t>
  </si>
  <si>
    <t>в том числе количество условных единиц по линиям электропередач на уровне напряжения 6-20 кВ</t>
  </si>
  <si>
    <t>в том числе количество условных единиц по линиям электропередач на уровне напряжения 0,4 кВ</t>
  </si>
  <si>
    <t>4.n</t>
  </si>
  <si>
    <t>в том числе количество условных единиц по подстанциям на уровне напряжения 1-20 кВ</t>
  </si>
  <si>
    <t>в том числе длина линий электропередач на уровне напряжения 0,4 кВ</t>
  </si>
  <si>
    <t>в том числе длина линий электропередач на уровне напряжения 6-20 кВ</t>
  </si>
  <si>
    <t>г.Москва, 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</si>
</sst>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  <numFmt numFmtId="182" formatCode="#,##0.00\ _₽"/>
    <numFmt numFmtId="183" formatCode="#,##0.0\ _₽"/>
    <numFmt numFmtId="184" formatCode="#,##0\ _₽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.5"/>
      <name val="Times New Roman"/>
      <family val="1"/>
    </font>
    <font>
      <b/>
      <sz val="11"/>
      <name val="Times New Roman"/>
      <family val="1"/>
    </font>
    <font>
      <b/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82" fontId="6" fillId="0" borderId="12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" fontId="50" fillId="0" borderId="12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 wrapText="1"/>
    </xf>
    <xf numFmtId="0" fontId="6" fillId="10" borderId="13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.&#1069;&#1082;&#1086;&#1085;&#1086;&#1084;&#1080;&#1082;&#1072;%20&#1080;%20&#1092;&#1080;&#1085;&#1072;&#1085;&#1089;&#1099;\&#1058;&#1072;&#1088;&#1080;&#1092;&#1099;%20&#1087;&#1086;%20&#1087;&#1077;&#1088;&#1077;&#1076;&#1072;&#1095;&#1077;%20&#1069;&#1069;\&#1055;&#1056;&#1048;&#1050;&#1040;&#1047;&#1067;+&#1054;&#1061;&#1056;\&#1055;&#1088;&#1086;&#1075;&#1085;&#1086;&#1079;%20&#1090;&#1072;&#1088;&#1080;&#1092;&#1072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.&#1069;&#1082;&#1086;&#1085;&#1086;&#1084;&#1080;&#1082;&#1072;%20&#1080;%20&#1092;&#1080;&#1085;&#1072;&#1085;&#1089;&#1099;\&#1058;&#1072;&#1088;&#1080;&#1092;&#1099;%20&#1087;&#1086;%20&#1087;&#1077;&#1088;&#1077;&#1076;&#1072;&#1095;&#1077;%20&#1069;&#1069;\!&#1058;&#1072;&#1088;&#1080;&#1092;&#1099;%20&#1085;&#1072;%202024%20&#1075;&#1086;&#1076;\!&#1056;&#1040;&#1047;&#1044;&#1045;&#1051;&#1068;&#1053;&#1067;&#1049;%20&#1059;&#1063;&#1045;&#1058;%202022\!!!&#1048;&#1090;&#1086;&#1075;%20&#1056;&#1072;&#1079;&#1076;&#1077;&#1083;&#1100;&#1085;&#1099;&#1081;%20&#1091;&#1095;&#1077;&#1090;%20&#1079;&#1072;%202022%20&#1075;&#1086;&#1076;\&#1056;&#1072;&#1079;&#1076;&#1077;&#1083;&#1100;&#1085;&#1099;&#1081;%20&#1091;&#1095;&#1077;&#1090;%20&#1052;&#1057;&#1050;%20&#1069;&#1085;&#1077;&#1088;&#1075;&#1086;%2012%20&#1084;&#1077;&#1089;&#1103;&#1094;&#1077;&#1074;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5.&#1069;&#1082;&#1086;&#1085;&#1086;&#1084;&#1080;&#1082;&#1072;%20&#1080;%20&#1092;&#1080;&#1085;&#1072;&#1085;&#1089;&#1099;\&#1041;&#1091;&#1093;&#1075;&#1072;&#1083;&#1090;&#1077;&#1088;&#1089;&#1082;&#1072;&#1103;%20&#1086;&#1090;&#1095;&#1077;&#1090;&#1085;&#1086;&#1089;&#1090;&#1100;\2022\&#1056;&#1072;&#1079;&#1076;&#1077;&#1083;&#1100;&#1085;&#1099;&#1081;%20&#1091;&#1095;&#1077;&#1090;%20&#1052;&#1057;&#1050;%20&#1069;&#1085;&#1077;&#1088;&#1075;&#1086;%2012%20&#1084;&#1077;&#1089;&#1103;&#1094;&#1077;&#1074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"/>
      <sheetName val="МОСКВА"/>
      <sheetName val="МО"/>
      <sheetName val="20 счет"/>
      <sheetName val="26 счет"/>
      <sheetName val="Лист2"/>
    </sheetNames>
    <sheetDataSet>
      <sheetData sheetId="1">
        <row r="12">
          <cell r="AI12">
            <v>42614.1</v>
          </cell>
          <cell r="AJ12">
            <v>15973.171765773997</v>
          </cell>
        </row>
        <row r="14">
          <cell r="AI14">
            <v>142350.270345</v>
          </cell>
          <cell r="AJ14">
            <v>69873.77298000001</v>
          </cell>
        </row>
        <row r="21">
          <cell r="AI21">
            <v>11671.2230718506</v>
          </cell>
          <cell r="AJ21">
            <v>7563.13465</v>
          </cell>
        </row>
        <row r="24">
          <cell r="AI24">
            <v>134704.34391776094</v>
          </cell>
          <cell r="AJ24">
            <v>109154.52512</v>
          </cell>
        </row>
        <row r="26">
          <cell r="AI26">
            <v>24234.3672609126</v>
          </cell>
          <cell r="AJ26">
            <v>54329.936270000006</v>
          </cell>
        </row>
        <row r="28">
          <cell r="AI28">
            <v>22481.836960069137</v>
          </cell>
          <cell r="AJ28">
            <v>19596.74179</v>
          </cell>
        </row>
        <row r="29">
          <cell r="AI29">
            <v>212.66004354932093</v>
          </cell>
          <cell r="AJ29">
            <v>1604.95969</v>
          </cell>
        </row>
        <row r="30">
          <cell r="AJ30">
            <v>48.84516000000001</v>
          </cell>
        </row>
        <row r="31">
          <cell r="AJ31">
            <v>435.31733</v>
          </cell>
        </row>
        <row r="32">
          <cell r="AJ32">
            <v>37.63976</v>
          </cell>
        </row>
        <row r="33">
          <cell r="AI33">
            <v>2255.8254860357288</v>
          </cell>
          <cell r="AJ33">
            <v>2509.65145</v>
          </cell>
        </row>
        <row r="34">
          <cell r="AJ34">
            <v>103.69312</v>
          </cell>
        </row>
        <row r="35">
          <cell r="AI35">
            <v>601.5608273405759</v>
          </cell>
          <cell r="AJ35">
            <v>330.06434</v>
          </cell>
        </row>
        <row r="36">
          <cell r="AI36">
            <v>253.15117144925378</v>
          </cell>
          <cell r="AJ36">
            <v>985.9493299999999</v>
          </cell>
        </row>
        <row r="41">
          <cell r="AJ41">
            <v>372.23832999999996</v>
          </cell>
        </row>
        <row r="42">
          <cell r="AI42">
            <v>1517.6919030725662</v>
          </cell>
          <cell r="AJ42">
            <v>60933.8980894908</v>
          </cell>
        </row>
        <row r="44">
          <cell r="AI44">
            <v>765.3204845272883</v>
          </cell>
          <cell r="AJ44">
            <v>98.2764641703615</v>
          </cell>
        </row>
        <row r="46">
          <cell r="AI46">
            <v>1615.5892966958024</v>
          </cell>
          <cell r="AJ46">
            <v>6734.138040000001</v>
          </cell>
        </row>
        <row r="50">
          <cell r="AI50">
            <v>12839.232916379371</v>
          </cell>
          <cell r="AJ50">
            <v>17777.26858</v>
          </cell>
        </row>
        <row r="51">
          <cell r="AI51">
            <v>265340.6381152229</v>
          </cell>
          <cell r="AJ51">
            <v>323645.93792</v>
          </cell>
        </row>
        <row r="53">
          <cell r="AI53">
            <v>41753.59231367742</v>
          </cell>
          <cell r="AJ53">
            <v>29219.20507</v>
          </cell>
        </row>
        <row r="55">
          <cell r="AI55">
            <v>37.32</v>
          </cell>
          <cell r="AJ55">
            <v>43.478</v>
          </cell>
        </row>
        <row r="56">
          <cell r="AI56">
            <v>39.453</v>
          </cell>
          <cell r="AJ56">
            <v>67.728</v>
          </cell>
        </row>
        <row r="57">
          <cell r="AI57">
            <v>308</v>
          </cell>
          <cell r="AJ57">
            <v>3682.25</v>
          </cell>
        </row>
        <row r="58">
          <cell r="AI58">
            <v>110839.38877660497</v>
          </cell>
          <cell r="AJ58">
            <v>139611.48122</v>
          </cell>
        </row>
        <row r="59">
          <cell r="AI59">
            <v>205999.115</v>
          </cell>
          <cell r="AJ59">
            <v>230812.10000876663</v>
          </cell>
        </row>
        <row r="62">
          <cell r="AI62">
            <v>6505.539260459247</v>
          </cell>
          <cell r="AJ62">
            <v>7453.49925</v>
          </cell>
        </row>
        <row r="63">
          <cell r="AI63">
            <v>109.17509288000001</v>
          </cell>
        </row>
        <row r="65">
          <cell r="AI65">
            <v>155.4</v>
          </cell>
        </row>
        <row r="66">
          <cell r="AI66">
            <v>-73857.08482906765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 1.3"/>
      <sheetName val="ф. 1.6"/>
      <sheetName val="база ф. 1.3"/>
      <sheetName val="база ф. 1.6"/>
      <sheetName val="Расчет К 2018"/>
      <sheetName val="Сводные ОХР"/>
      <sheetName val="20,26,91 счет"/>
      <sheetName val="Энергосервис 20 и 26 2019"/>
      <sheetName val="ТП по ставке С1 МСК"/>
      <sheetName val="Свод ТП 2022"/>
      <sheetName val="ТП по ставке С1 Эн"/>
    </sheetNames>
    <sheetDataSet>
      <sheetData sheetId="3">
        <row r="20">
          <cell r="I20">
            <v>5713.32684</v>
          </cell>
        </row>
        <row r="21">
          <cell r="I21">
            <v>134419.392205309</v>
          </cell>
        </row>
        <row r="64">
          <cell r="I64">
            <v>115.5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. 1.3"/>
      <sheetName val="ф. 1.6"/>
      <sheetName val="база ф. 1.3"/>
      <sheetName val="база ф. 1.6"/>
      <sheetName val="Расчет К 2018"/>
      <sheetName val="Сводные ОХР"/>
      <sheetName val="20,26,91 счет"/>
      <sheetName val="Энергосервис 20 и 26 2019"/>
      <sheetName val="ТП по ставке С1 МСК"/>
      <sheetName val="Свод ТП 2022"/>
      <sheetName val="ТП по ставке С1 Эн"/>
    </sheetNames>
    <sheetDataSet>
      <sheetData sheetId="3">
        <row r="10">
          <cell r="I10">
            <v>81835.33799</v>
          </cell>
        </row>
        <row r="17">
          <cell r="I17">
            <v>706.5434300000001</v>
          </cell>
        </row>
        <row r="18">
          <cell r="I18">
            <v>5519.11548</v>
          </cell>
        </row>
        <row r="29">
          <cell r="I29">
            <v>33899.39851310339</v>
          </cell>
        </row>
        <row r="30">
          <cell r="I30">
            <v>265988.56209288153</v>
          </cell>
        </row>
        <row r="63">
          <cell r="I63">
            <v>68.04325</v>
          </cell>
        </row>
        <row r="65">
          <cell r="I65">
            <v>98.55807595060692</v>
          </cell>
        </row>
        <row r="72">
          <cell r="I72">
            <v>5945.236001326301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zoomScalePageLayoutView="0" workbookViewId="0" topLeftCell="A58">
      <selection activeCell="CD65" sqref="CD65:CM65"/>
    </sheetView>
  </sheetViews>
  <sheetFormatPr defaultColWidth="0.875" defaultRowHeight="12.75"/>
  <cols>
    <col min="1" max="8" width="0.875" style="2" customWidth="1"/>
    <col min="9" max="9" width="2.75390625" style="2" customWidth="1"/>
    <col min="10" max="58" width="0.875" style="2" customWidth="1"/>
    <col min="59" max="59" width="2.75390625" style="2" customWidth="1"/>
    <col min="60" max="80" width="0.875" style="2" customWidth="1"/>
    <col min="81" max="81" width="3.875" style="2" customWidth="1"/>
    <col min="82" max="90" width="0.875" style="2" customWidth="1"/>
    <col min="91" max="91" width="5.37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3" customFormat="1" ht="14.25" customHeight="1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3" customFormat="1" ht="14.25" customHeight="1">
      <c r="A7" s="34" t="s">
        <v>95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s="3" customFormat="1" ht="14.25" customHeight="1">
      <c r="A8" s="34" t="s">
        <v>116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s="3" customFormat="1" ht="14.25" customHeight="1">
      <c r="A9" s="34" t="s">
        <v>143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ht="21" customHeight="1"/>
    <row r="11" spans="3:89" ht="15">
      <c r="C11" s="4" t="s">
        <v>30</v>
      </c>
      <c r="D11" s="4"/>
      <c r="AG11" s="6" t="s">
        <v>121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</row>
    <row r="12" spans="3:66" ht="15">
      <c r="C12" s="4" t="s">
        <v>31</v>
      </c>
      <c r="D12" s="4"/>
      <c r="J12" s="83" t="s">
        <v>118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</row>
    <row r="13" spans="3:66" ht="15">
      <c r="C13" s="4" t="s">
        <v>32</v>
      </c>
      <c r="D13" s="4"/>
      <c r="J13" s="84">
        <v>501801001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</row>
    <row r="14" spans="3:61" ht="15">
      <c r="C14" s="4" t="s">
        <v>33</v>
      </c>
      <c r="D14" s="4"/>
      <c r="AQ14" s="76" t="s">
        <v>144</v>
      </c>
      <c r="AR14" s="76"/>
      <c r="AS14" s="76"/>
      <c r="AT14" s="76"/>
      <c r="AU14" s="76"/>
      <c r="AV14" s="76"/>
      <c r="AW14" s="76"/>
      <c r="AX14" s="76"/>
      <c r="AY14" s="75" t="s">
        <v>34</v>
      </c>
      <c r="AZ14" s="75"/>
      <c r="BA14" s="76" t="s">
        <v>145</v>
      </c>
      <c r="BB14" s="76"/>
      <c r="BC14" s="76"/>
      <c r="BD14" s="76"/>
      <c r="BE14" s="76"/>
      <c r="BF14" s="76"/>
      <c r="BG14" s="76"/>
      <c r="BH14" s="76"/>
      <c r="BI14" s="2" t="s">
        <v>35</v>
      </c>
    </row>
    <row r="15" ht="15" customHeight="1"/>
    <row r="16" spans="1:108" s="5" customFormat="1" ht="13.5" customHeight="1">
      <c r="A16" s="57" t="s">
        <v>27</v>
      </c>
      <c r="B16" s="77"/>
      <c r="C16" s="77"/>
      <c r="D16" s="77"/>
      <c r="E16" s="77"/>
      <c r="F16" s="77"/>
      <c r="G16" s="77"/>
      <c r="H16" s="77"/>
      <c r="I16" s="78"/>
      <c r="J16" s="82" t="s">
        <v>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8"/>
      <c r="BI16" s="57" t="s">
        <v>36</v>
      </c>
      <c r="BJ16" s="77"/>
      <c r="BK16" s="77"/>
      <c r="BL16" s="77"/>
      <c r="BM16" s="77"/>
      <c r="BN16" s="77"/>
      <c r="BO16" s="77"/>
      <c r="BP16" s="77"/>
      <c r="BQ16" s="77"/>
      <c r="BR16" s="77"/>
      <c r="BS16" s="78"/>
      <c r="BT16" s="23">
        <v>2023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57" t="s">
        <v>3</v>
      </c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5" customFormat="1" ht="13.5">
      <c r="A17" s="79"/>
      <c r="B17" s="80"/>
      <c r="C17" s="80"/>
      <c r="D17" s="80"/>
      <c r="E17" s="80"/>
      <c r="F17" s="80"/>
      <c r="G17" s="80"/>
      <c r="H17" s="80"/>
      <c r="I17" s="81"/>
      <c r="J17" s="7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1"/>
      <c r="BI17" s="79"/>
      <c r="BJ17" s="80"/>
      <c r="BK17" s="80"/>
      <c r="BL17" s="80"/>
      <c r="BM17" s="80"/>
      <c r="BN17" s="80"/>
      <c r="BO17" s="80"/>
      <c r="BP17" s="80"/>
      <c r="BQ17" s="80"/>
      <c r="BR17" s="80"/>
      <c r="BS17" s="81"/>
      <c r="BT17" s="23" t="s">
        <v>1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2</v>
      </c>
      <c r="CE17" s="24"/>
      <c r="CF17" s="24"/>
      <c r="CG17" s="24"/>
      <c r="CH17" s="24"/>
      <c r="CI17" s="24"/>
      <c r="CJ17" s="24"/>
      <c r="CK17" s="24"/>
      <c r="CL17" s="24"/>
      <c r="CM17" s="25"/>
      <c r="CN17" s="60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</row>
    <row r="18" spans="1:108" s="5" customFormat="1" ht="15" customHeight="1">
      <c r="A18" s="19" t="s">
        <v>4</v>
      </c>
      <c r="B18" s="20"/>
      <c r="C18" s="20"/>
      <c r="D18" s="20"/>
      <c r="E18" s="20"/>
      <c r="F18" s="20"/>
      <c r="G18" s="20"/>
      <c r="H18" s="20"/>
      <c r="I18" s="21"/>
      <c r="J18" s="8"/>
      <c r="K18" s="22" t="s">
        <v>37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7"/>
      <c r="BI18" s="23" t="s">
        <v>38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23" t="s">
        <v>38</v>
      </c>
      <c r="BU18" s="24"/>
      <c r="BV18" s="24"/>
      <c r="BW18" s="24"/>
      <c r="BX18" s="24"/>
      <c r="BY18" s="24"/>
      <c r="BZ18" s="24"/>
      <c r="CA18" s="24"/>
      <c r="CB18" s="24"/>
      <c r="CC18" s="25"/>
      <c r="CD18" s="23" t="s">
        <v>38</v>
      </c>
      <c r="CE18" s="24"/>
      <c r="CF18" s="24"/>
      <c r="CG18" s="24"/>
      <c r="CH18" s="24"/>
      <c r="CI18" s="24"/>
      <c r="CJ18" s="24"/>
      <c r="CK18" s="24"/>
      <c r="CL18" s="24"/>
      <c r="CM18" s="25"/>
      <c r="CN18" s="38" t="s">
        <v>38</v>
      </c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5" customFormat="1" ht="30" customHeight="1">
      <c r="A19" s="44" t="s">
        <v>6</v>
      </c>
      <c r="B19" s="45"/>
      <c r="C19" s="45"/>
      <c r="D19" s="45"/>
      <c r="E19" s="45"/>
      <c r="F19" s="45"/>
      <c r="G19" s="45"/>
      <c r="H19" s="45"/>
      <c r="I19" s="46"/>
      <c r="J19" s="10"/>
      <c r="K19" s="47" t="s">
        <v>96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9"/>
      <c r="BI19" s="48" t="s">
        <v>5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69">
        <f>BT20+BT45+BT60</f>
        <v>770383.34006942</v>
      </c>
      <c r="BU19" s="70"/>
      <c r="BV19" s="70"/>
      <c r="BW19" s="70"/>
      <c r="BX19" s="70"/>
      <c r="BY19" s="70"/>
      <c r="BZ19" s="70"/>
      <c r="CA19" s="70"/>
      <c r="CB19" s="70"/>
      <c r="CC19" s="71"/>
      <c r="CD19" s="69">
        <f>CD20+CD45+CD60</f>
        <v>1017151.9569824277</v>
      </c>
      <c r="CE19" s="70"/>
      <c r="CF19" s="70"/>
      <c r="CG19" s="70"/>
      <c r="CH19" s="70"/>
      <c r="CI19" s="70"/>
      <c r="CJ19" s="70"/>
      <c r="CK19" s="70"/>
      <c r="CL19" s="70"/>
      <c r="CM19" s="71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</row>
    <row r="20" spans="1:108" s="5" customFormat="1" ht="30" customHeight="1">
      <c r="A20" s="19" t="s">
        <v>7</v>
      </c>
      <c r="B20" s="20"/>
      <c r="C20" s="20"/>
      <c r="D20" s="20"/>
      <c r="E20" s="20"/>
      <c r="F20" s="20"/>
      <c r="G20" s="20"/>
      <c r="H20" s="20"/>
      <c r="I20" s="21"/>
      <c r="J20" s="8"/>
      <c r="K20" s="67" t="s">
        <v>97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7"/>
      <c r="BI20" s="23" t="s">
        <v>5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5"/>
      <c r="BT20" s="64">
        <f>BT21+BT26+BT28+BT43+BT44</f>
        <v>200313.57042326382</v>
      </c>
      <c r="BU20" s="65"/>
      <c r="BV20" s="65"/>
      <c r="BW20" s="65"/>
      <c r="BX20" s="65"/>
      <c r="BY20" s="65"/>
      <c r="BZ20" s="65"/>
      <c r="CA20" s="65"/>
      <c r="CB20" s="65"/>
      <c r="CC20" s="66"/>
      <c r="CD20" s="64">
        <f>CD21+CD26+CD28+CD43+CD44</f>
        <v>264839.00893366116</v>
      </c>
      <c r="CE20" s="65"/>
      <c r="CF20" s="65"/>
      <c r="CG20" s="65"/>
      <c r="CH20" s="65"/>
      <c r="CI20" s="65"/>
      <c r="CJ20" s="65"/>
      <c r="CK20" s="65"/>
      <c r="CL20" s="65"/>
      <c r="CM20" s="66"/>
      <c r="CN20" s="68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</row>
    <row r="21" spans="1:108" s="5" customFormat="1" ht="15" customHeight="1">
      <c r="A21" s="19" t="s">
        <v>8</v>
      </c>
      <c r="B21" s="20"/>
      <c r="C21" s="20"/>
      <c r="D21" s="20"/>
      <c r="E21" s="20"/>
      <c r="F21" s="20"/>
      <c r="G21" s="20"/>
      <c r="H21" s="20"/>
      <c r="I21" s="21"/>
      <c r="J21" s="8"/>
      <c r="K21" s="22" t="s">
        <v>9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7"/>
      <c r="BI21" s="23" t="s">
        <v>5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5"/>
      <c r="BT21" s="64">
        <f>BT22+BT23+BT24</f>
        <v>58387.42729283233</v>
      </c>
      <c r="BU21" s="65"/>
      <c r="BV21" s="65"/>
      <c r="BW21" s="65"/>
      <c r="BX21" s="65"/>
      <c r="BY21" s="65"/>
      <c r="BZ21" s="65"/>
      <c r="CA21" s="65"/>
      <c r="CB21" s="65"/>
      <c r="CC21" s="66"/>
      <c r="CD21" s="64">
        <f>CD22+CD23+CD24</f>
        <v>81527.45247</v>
      </c>
      <c r="CE21" s="65"/>
      <c r="CF21" s="65"/>
      <c r="CG21" s="65"/>
      <c r="CH21" s="65"/>
      <c r="CI21" s="65"/>
      <c r="CJ21" s="65"/>
      <c r="CK21" s="65"/>
      <c r="CL21" s="65"/>
      <c r="CM21" s="66"/>
      <c r="CN21" s="1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</row>
    <row r="22" spans="1:108" s="5" customFormat="1" ht="30" customHeight="1">
      <c r="A22" s="19" t="s">
        <v>11</v>
      </c>
      <c r="B22" s="20"/>
      <c r="C22" s="20"/>
      <c r="D22" s="20"/>
      <c r="E22" s="20"/>
      <c r="F22" s="20"/>
      <c r="G22" s="20"/>
      <c r="H22" s="20"/>
      <c r="I22" s="21"/>
      <c r="J22" s="8"/>
      <c r="K22" s="22" t="s">
        <v>117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23" t="s">
        <v>5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64">
        <f>'[1]МОСКВА'!$AI$21</f>
        <v>11671.2230718506</v>
      </c>
      <c r="BU22" s="65"/>
      <c r="BV22" s="65"/>
      <c r="BW22" s="65"/>
      <c r="BX22" s="65"/>
      <c r="BY22" s="65"/>
      <c r="BZ22" s="65"/>
      <c r="CA22" s="65"/>
      <c r="CB22" s="65"/>
      <c r="CC22" s="66"/>
      <c r="CD22" s="64">
        <f>'[1]МОСКВА'!$AJ$21</f>
        <v>7563.13465</v>
      </c>
      <c r="CE22" s="65"/>
      <c r="CF22" s="65"/>
      <c r="CG22" s="65"/>
      <c r="CH22" s="65"/>
      <c r="CI22" s="65"/>
      <c r="CJ22" s="65"/>
      <c r="CK22" s="65"/>
      <c r="CL22" s="65"/>
      <c r="CM22" s="66"/>
      <c r="CN22" s="16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s="5" customFormat="1" ht="15" customHeight="1">
      <c r="A23" s="19" t="s">
        <v>13</v>
      </c>
      <c r="B23" s="20"/>
      <c r="C23" s="20"/>
      <c r="D23" s="20"/>
      <c r="E23" s="20"/>
      <c r="F23" s="20"/>
      <c r="G23" s="20"/>
      <c r="H23" s="20"/>
      <c r="I23" s="21"/>
      <c r="J23" s="8"/>
      <c r="K23" s="22" t="s">
        <v>98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7"/>
      <c r="BI23" s="23" t="s">
        <v>5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5"/>
      <c r="BT23" s="26">
        <f>'[1]МОСКВА'!$AI$26</f>
        <v>24234.3672609126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64">
        <f>'[1]МОСКВА'!$AJ$26</f>
        <v>54329.936270000006</v>
      </c>
      <c r="CE23" s="65"/>
      <c r="CF23" s="65"/>
      <c r="CG23" s="65"/>
      <c r="CH23" s="65"/>
      <c r="CI23" s="65"/>
      <c r="CJ23" s="65"/>
      <c r="CK23" s="65"/>
      <c r="CL23" s="65"/>
      <c r="CM23" s="66"/>
      <c r="CN23" s="16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s="5" customFormat="1" ht="58.5" customHeight="1">
      <c r="A24" s="19" t="s">
        <v>39</v>
      </c>
      <c r="B24" s="20"/>
      <c r="C24" s="20"/>
      <c r="D24" s="20"/>
      <c r="E24" s="20"/>
      <c r="F24" s="20"/>
      <c r="G24" s="20"/>
      <c r="H24" s="20"/>
      <c r="I24" s="21"/>
      <c r="J24" s="8"/>
      <c r="K24" s="22" t="s">
        <v>40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7"/>
      <c r="BI24" s="23" t="s">
        <v>5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>
        <f>'[1]МОСКВА'!$AI$28+'[1]МОСКВА'!$AI$32</f>
        <v>22481.836960069137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f>'[1]МОСКВА'!$AJ$28+'[1]МОСКВА'!$AJ$32</f>
        <v>19634.38155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1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08" s="5" customFormat="1" ht="15" customHeight="1">
      <c r="A25" s="19" t="s">
        <v>41</v>
      </c>
      <c r="B25" s="20"/>
      <c r="C25" s="20"/>
      <c r="D25" s="20"/>
      <c r="E25" s="20"/>
      <c r="F25" s="20"/>
      <c r="G25" s="20"/>
      <c r="H25" s="20"/>
      <c r="I25" s="21"/>
      <c r="J25" s="8"/>
      <c r="K25" s="22" t="s">
        <v>12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7"/>
      <c r="BI25" s="23" t="s">
        <v>5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5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16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08" s="5" customFormat="1" ht="15" customHeight="1">
      <c r="A26" s="19" t="s">
        <v>10</v>
      </c>
      <c r="B26" s="20"/>
      <c r="C26" s="20"/>
      <c r="D26" s="20"/>
      <c r="E26" s="20"/>
      <c r="F26" s="20"/>
      <c r="G26" s="20"/>
      <c r="H26" s="20"/>
      <c r="I26" s="21"/>
      <c r="J26" s="8"/>
      <c r="K26" s="22" t="s">
        <v>21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/>
      <c r="BI26" s="23" t="s">
        <v>5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26">
        <f>'[1]МОСКВА'!$AI$24</f>
        <v>134704.34391776094</v>
      </c>
      <c r="BU26" s="27"/>
      <c r="BV26" s="27"/>
      <c r="BW26" s="27"/>
      <c r="BX26" s="27"/>
      <c r="BY26" s="27"/>
      <c r="BZ26" s="27"/>
      <c r="CA26" s="27"/>
      <c r="CB26" s="27"/>
      <c r="CC26" s="28"/>
      <c r="CD26" s="26">
        <f>'[1]МОСКВА'!$AJ$24</f>
        <v>109154.52512</v>
      </c>
      <c r="CE26" s="27"/>
      <c r="CF26" s="27"/>
      <c r="CG26" s="27"/>
      <c r="CH26" s="27"/>
      <c r="CI26" s="27"/>
      <c r="CJ26" s="27"/>
      <c r="CK26" s="27"/>
      <c r="CL26" s="27"/>
      <c r="CM26" s="28"/>
      <c r="CN26" s="16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s="5" customFormat="1" ht="15" customHeight="1">
      <c r="A27" s="19" t="s">
        <v>42</v>
      </c>
      <c r="B27" s="20"/>
      <c r="C27" s="20"/>
      <c r="D27" s="20"/>
      <c r="E27" s="20"/>
      <c r="F27" s="20"/>
      <c r="G27" s="20"/>
      <c r="H27" s="20"/>
      <c r="I27" s="21"/>
      <c r="J27" s="8"/>
      <c r="K27" s="22" t="s">
        <v>12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23" t="s">
        <v>5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26"/>
      <c r="BU27" s="27"/>
      <c r="BV27" s="27"/>
      <c r="BW27" s="27"/>
      <c r="BX27" s="27"/>
      <c r="BY27" s="27"/>
      <c r="BZ27" s="27"/>
      <c r="CA27" s="27"/>
      <c r="CB27" s="27"/>
      <c r="CC27" s="28"/>
      <c r="CD27" s="26"/>
      <c r="CE27" s="27"/>
      <c r="CF27" s="27"/>
      <c r="CG27" s="27"/>
      <c r="CH27" s="27"/>
      <c r="CI27" s="27"/>
      <c r="CJ27" s="27"/>
      <c r="CK27" s="27"/>
      <c r="CL27" s="27"/>
      <c r="CM27" s="28"/>
      <c r="CN27" s="1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/>
    </row>
    <row r="28" spans="1:108" s="5" customFormat="1" ht="30.75" customHeight="1">
      <c r="A28" s="19" t="s">
        <v>14</v>
      </c>
      <c r="B28" s="20"/>
      <c r="C28" s="20"/>
      <c r="D28" s="20"/>
      <c r="E28" s="20"/>
      <c r="F28" s="20"/>
      <c r="G28" s="20"/>
      <c r="H28" s="20"/>
      <c r="I28" s="21"/>
      <c r="J28" s="8"/>
      <c r="K28" s="22" t="s">
        <v>99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23" t="s">
        <v>5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26">
        <f>BT30+BT31+BT29</f>
        <v>7221.799212670537</v>
      </c>
      <c r="BU28" s="27"/>
      <c r="BV28" s="27"/>
      <c r="BW28" s="27"/>
      <c r="BX28" s="27"/>
      <c r="BY28" s="27"/>
      <c r="BZ28" s="27"/>
      <c r="CA28" s="27"/>
      <c r="CB28" s="27"/>
      <c r="CC28" s="28"/>
      <c r="CD28" s="26">
        <f>CD30+CD31+CD29</f>
        <v>74157.03134366116</v>
      </c>
      <c r="CE28" s="27"/>
      <c r="CF28" s="27"/>
      <c r="CG28" s="27"/>
      <c r="CH28" s="27"/>
      <c r="CI28" s="27"/>
      <c r="CJ28" s="27"/>
      <c r="CK28" s="27"/>
      <c r="CL28" s="27"/>
      <c r="CM28" s="28"/>
      <c r="CN28" s="16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/>
    </row>
    <row r="29" spans="1:108" s="5" customFormat="1" ht="30.75" customHeight="1">
      <c r="A29" s="19" t="s">
        <v>43</v>
      </c>
      <c r="B29" s="20"/>
      <c r="C29" s="20"/>
      <c r="D29" s="20"/>
      <c r="E29" s="20"/>
      <c r="F29" s="20"/>
      <c r="G29" s="20"/>
      <c r="H29" s="20"/>
      <c r="I29" s="21"/>
      <c r="J29" s="8"/>
      <c r="K29" s="22" t="s">
        <v>100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23" t="s">
        <v>5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26">
        <f>'[1]МОСКВА'!$AI$46</f>
        <v>1615.5892966958024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>
        <f>'[1]МОСКВА'!$AJ$46</f>
        <v>6734.138040000001</v>
      </c>
      <c r="CE29" s="27"/>
      <c r="CF29" s="27"/>
      <c r="CG29" s="27"/>
      <c r="CH29" s="27"/>
      <c r="CI29" s="27"/>
      <c r="CJ29" s="27"/>
      <c r="CK29" s="27"/>
      <c r="CL29" s="27"/>
      <c r="CM29" s="28"/>
      <c r="CN29" s="1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</row>
    <row r="30" spans="1:108" s="5" customFormat="1" ht="27" customHeight="1">
      <c r="A30" s="19" t="s">
        <v>43</v>
      </c>
      <c r="B30" s="20"/>
      <c r="C30" s="20"/>
      <c r="D30" s="20"/>
      <c r="E30" s="20"/>
      <c r="F30" s="20"/>
      <c r="G30" s="20"/>
      <c r="H30" s="20"/>
      <c r="I30" s="21"/>
      <c r="J30" s="8"/>
      <c r="K30" s="22" t="s">
        <v>44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23" t="s">
        <v>5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>
        <v>0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16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</row>
    <row r="31" spans="1:108" s="5" customFormat="1" ht="30" customHeight="1">
      <c r="A31" s="19" t="s">
        <v>45</v>
      </c>
      <c r="B31" s="20"/>
      <c r="C31" s="20"/>
      <c r="D31" s="20"/>
      <c r="E31" s="20"/>
      <c r="F31" s="20"/>
      <c r="G31" s="20"/>
      <c r="H31" s="20"/>
      <c r="I31" s="21"/>
      <c r="J31" s="8"/>
      <c r="K31" s="22" t="s">
        <v>46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23" t="s">
        <v>5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26">
        <f>SUM(BT32:CC42)</f>
        <v>5606.209915974734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f>SUM(CD32:CM42)</f>
        <v>67422.89330366116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1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</row>
    <row r="32" spans="1:108" s="5" customFormat="1" ht="28.5" customHeight="1">
      <c r="A32" s="19" t="s">
        <v>129</v>
      </c>
      <c r="B32" s="20"/>
      <c r="C32" s="20"/>
      <c r="D32" s="20"/>
      <c r="E32" s="20"/>
      <c r="F32" s="20"/>
      <c r="G32" s="20"/>
      <c r="H32" s="20"/>
      <c r="I32" s="21"/>
      <c r="J32" s="8"/>
      <c r="K32" s="17" t="s">
        <v>124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23" t="s">
        <v>5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26">
        <f>'[1]МОСКВА'!$AI$33</f>
        <v>2255.8254860357288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f>'[1]МОСКВА'!$AJ$33</f>
        <v>2509.65145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16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</row>
    <row r="33" spans="1:108" s="5" customFormat="1" ht="13.5" customHeight="1">
      <c r="A33" s="19" t="s">
        <v>130</v>
      </c>
      <c r="B33" s="20"/>
      <c r="C33" s="20"/>
      <c r="D33" s="20"/>
      <c r="E33" s="20"/>
      <c r="F33" s="20"/>
      <c r="G33" s="20"/>
      <c r="H33" s="20"/>
      <c r="I33" s="21"/>
      <c r="J33" s="8"/>
      <c r="K33" s="17" t="s">
        <v>125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23" t="s">
        <v>5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>
        <f>'[1]МОСКВА'!$AI$35</f>
        <v>601.5608273405759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f>'[1]МОСКВА'!$AJ$35</f>
        <v>330.06434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16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s="5" customFormat="1" ht="13.5" customHeight="1">
      <c r="A34" s="19" t="s">
        <v>131</v>
      </c>
      <c r="B34" s="20"/>
      <c r="C34" s="20"/>
      <c r="D34" s="20"/>
      <c r="E34" s="20"/>
      <c r="F34" s="20"/>
      <c r="G34" s="20"/>
      <c r="H34" s="20"/>
      <c r="I34" s="21"/>
      <c r="J34" s="8"/>
      <c r="K34" s="17" t="s">
        <v>126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23" t="s">
        <v>5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5"/>
      <c r="BT34" s="26">
        <f>'[1]МОСКВА'!$AI$36</f>
        <v>253.15117144925378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f>'[1]МОСКВА'!$AJ$36</f>
        <v>985.9493299999999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16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</row>
    <row r="35" spans="1:108" s="5" customFormat="1" ht="13.5" customHeight="1">
      <c r="A35" s="19" t="s">
        <v>132</v>
      </c>
      <c r="B35" s="20"/>
      <c r="C35" s="20"/>
      <c r="D35" s="20"/>
      <c r="E35" s="20"/>
      <c r="F35" s="20"/>
      <c r="G35" s="20"/>
      <c r="H35" s="20"/>
      <c r="I35" s="21"/>
      <c r="J35" s="8"/>
      <c r="K35" s="17" t="s">
        <v>127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23" t="s">
        <v>5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26">
        <v>0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>
        <v>0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16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</row>
    <row r="36" spans="1:108" s="5" customFormat="1" ht="13.5" customHeight="1">
      <c r="A36" s="19" t="s">
        <v>133</v>
      </c>
      <c r="B36" s="20"/>
      <c r="C36" s="20"/>
      <c r="D36" s="20"/>
      <c r="E36" s="20"/>
      <c r="F36" s="20"/>
      <c r="G36" s="20"/>
      <c r="H36" s="20"/>
      <c r="I36" s="21"/>
      <c r="J36" s="8"/>
      <c r="K36" s="17" t="s">
        <v>128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23" t="s">
        <v>5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26">
        <f>'[1]МОСКВА'!$AI$41</f>
        <v>0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f>'[1]МОСКВА'!$AJ$41</f>
        <v>372.23832999999996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16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8"/>
    </row>
    <row r="37" spans="1:108" s="5" customFormat="1" ht="13.5" customHeight="1">
      <c r="A37" s="19" t="s">
        <v>146</v>
      </c>
      <c r="B37" s="20"/>
      <c r="C37" s="20"/>
      <c r="D37" s="20"/>
      <c r="E37" s="20"/>
      <c r="F37" s="20"/>
      <c r="G37" s="20"/>
      <c r="H37" s="20"/>
      <c r="I37" s="21"/>
      <c r="J37" s="8"/>
      <c r="K37" s="17" t="s">
        <v>137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23" t="s">
        <v>5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26">
        <f>'[1]МОСКВА'!$AI$29</f>
        <v>212.66004354932093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f>'[1]МОСКВА'!$AJ$29</f>
        <v>1604.95969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16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8"/>
    </row>
    <row r="38" spans="1:108" s="5" customFormat="1" ht="13.5" customHeight="1">
      <c r="A38" s="19" t="s">
        <v>147</v>
      </c>
      <c r="B38" s="20"/>
      <c r="C38" s="20"/>
      <c r="D38" s="20"/>
      <c r="E38" s="20"/>
      <c r="F38" s="20"/>
      <c r="G38" s="20"/>
      <c r="H38" s="20"/>
      <c r="I38" s="21"/>
      <c r="J38" s="8"/>
      <c r="K38" s="17" t="s">
        <v>138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23" t="s">
        <v>5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26">
        <v>0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>
        <f>'[1]МОСКВА'!$AJ$30</f>
        <v>48.84516000000001</v>
      </c>
      <c r="CE38" s="27"/>
      <c r="CF38" s="27"/>
      <c r="CG38" s="27"/>
      <c r="CH38" s="27"/>
      <c r="CI38" s="27"/>
      <c r="CJ38" s="27"/>
      <c r="CK38" s="27"/>
      <c r="CL38" s="27"/>
      <c r="CM38" s="28"/>
      <c r="CN38" s="16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8"/>
    </row>
    <row r="39" spans="1:108" s="5" customFormat="1" ht="30" customHeight="1">
      <c r="A39" s="19" t="s">
        <v>148</v>
      </c>
      <c r="B39" s="20"/>
      <c r="C39" s="20"/>
      <c r="D39" s="20"/>
      <c r="E39" s="20"/>
      <c r="F39" s="20"/>
      <c r="G39" s="20"/>
      <c r="H39" s="20"/>
      <c r="I39" s="21"/>
      <c r="J39" s="8"/>
      <c r="K39" s="17" t="s">
        <v>139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23" t="s">
        <v>5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26">
        <v>0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f>'[1]МОСКВА'!$AJ$31</f>
        <v>435.31733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16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8"/>
    </row>
    <row r="40" spans="1:108" s="5" customFormat="1" ht="13.5" customHeight="1">
      <c r="A40" s="19" t="s">
        <v>149</v>
      </c>
      <c r="B40" s="20"/>
      <c r="C40" s="20"/>
      <c r="D40" s="20"/>
      <c r="E40" s="20"/>
      <c r="F40" s="20"/>
      <c r="G40" s="20"/>
      <c r="H40" s="20"/>
      <c r="I40" s="21"/>
      <c r="J40" s="8"/>
      <c r="K40" s="17" t="s">
        <v>140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23" t="s">
        <v>5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>
        <f>'[1]МОСКВА'!$AJ$34</f>
        <v>103.69312</v>
      </c>
      <c r="CE40" s="27"/>
      <c r="CF40" s="27"/>
      <c r="CG40" s="27"/>
      <c r="CH40" s="27"/>
      <c r="CI40" s="27"/>
      <c r="CJ40" s="27"/>
      <c r="CK40" s="27"/>
      <c r="CL40" s="27"/>
      <c r="CM40" s="28"/>
      <c r="CN40" s="16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</row>
    <row r="41" spans="1:108" s="5" customFormat="1" ht="13.5" customHeight="1">
      <c r="A41" s="19" t="s">
        <v>150</v>
      </c>
      <c r="B41" s="20"/>
      <c r="C41" s="20"/>
      <c r="D41" s="20"/>
      <c r="E41" s="20"/>
      <c r="F41" s="20"/>
      <c r="G41" s="20"/>
      <c r="H41" s="20"/>
      <c r="I41" s="21"/>
      <c r="J41" s="8"/>
      <c r="K41" s="17" t="s">
        <v>141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23" t="s">
        <v>5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26">
        <f>'[1]МОСКВА'!$AI$42</f>
        <v>1517.6919030725662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f>'[1]МОСКВА'!$AJ$42</f>
        <v>60933.8980894908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16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8"/>
    </row>
    <row r="42" spans="1:108" s="5" customFormat="1" ht="13.5" customHeight="1">
      <c r="A42" s="19" t="s">
        <v>151</v>
      </c>
      <c r="B42" s="20"/>
      <c r="C42" s="20"/>
      <c r="D42" s="20"/>
      <c r="E42" s="20"/>
      <c r="F42" s="20"/>
      <c r="G42" s="20"/>
      <c r="H42" s="20"/>
      <c r="I42" s="21"/>
      <c r="J42" s="8"/>
      <c r="K42" s="17" t="s">
        <v>142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23" t="s">
        <v>5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26">
        <f>'[1]МОСКВА'!$AI$44</f>
        <v>765.3204845272883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f>'[1]МОСКВА'!$AJ$44</f>
        <v>98.2764641703615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16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8"/>
    </row>
    <row r="43" spans="1:108" s="5" customFormat="1" ht="33" customHeight="1">
      <c r="A43" s="19" t="s">
        <v>101</v>
      </c>
      <c r="B43" s="20"/>
      <c r="C43" s="20"/>
      <c r="D43" s="20"/>
      <c r="E43" s="20"/>
      <c r="F43" s="20"/>
      <c r="G43" s="20"/>
      <c r="H43" s="20"/>
      <c r="I43" s="21"/>
      <c r="J43" s="8"/>
      <c r="K43" s="22" t="s">
        <v>134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23" t="s">
        <v>5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13">
        <v>0</v>
      </c>
      <c r="BU43" s="14"/>
      <c r="BV43" s="14"/>
      <c r="BW43" s="14"/>
      <c r="BX43" s="14"/>
      <c r="BY43" s="14"/>
      <c r="BZ43" s="14"/>
      <c r="CA43" s="14"/>
      <c r="CB43" s="14"/>
      <c r="CC43" s="15"/>
      <c r="CD43" s="13">
        <v>0</v>
      </c>
      <c r="CE43" s="14"/>
      <c r="CF43" s="14"/>
      <c r="CG43" s="14"/>
      <c r="CH43" s="14"/>
      <c r="CI43" s="14"/>
      <c r="CJ43" s="14"/>
      <c r="CK43" s="14"/>
      <c r="CL43" s="14"/>
      <c r="CM43" s="15"/>
      <c r="CN43" s="16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8"/>
    </row>
    <row r="44" spans="1:108" s="5" customFormat="1" ht="27.75" customHeight="1">
      <c r="A44" s="19" t="s">
        <v>102</v>
      </c>
      <c r="B44" s="20"/>
      <c r="C44" s="20"/>
      <c r="D44" s="20"/>
      <c r="E44" s="20"/>
      <c r="F44" s="20"/>
      <c r="G44" s="20"/>
      <c r="H44" s="20"/>
      <c r="I44" s="21"/>
      <c r="J44" s="8"/>
      <c r="K44" s="22" t="s">
        <v>103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23" t="s">
        <v>5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5"/>
      <c r="BT44" s="13">
        <v>0</v>
      </c>
      <c r="BU44" s="14"/>
      <c r="BV44" s="14"/>
      <c r="BW44" s="14"/>
      <c r="BX44" s="14"/>
      <c r="BY44" s="14"/>
      <c r="BZ44" s="14"/>
      <c r="CA44" s="14"/>
      <c r="CB44" s="14"/>
      <c r="CC44" s="15"/>
      <c r="CD44" s="13">
        <v>0</v>
      </c>
      <c r="CE44" s="14"/>
      <c r="CF44" s="14"/>
      <c r="CG44" s="14"/>
      <c r="CH44" s="14"/>
      <c r="CI44" s="14"/>
      <c r="CJ44" s="14"/>
      <c r="CK44" s="14"/>
      <c r="CL44" s="14"/>
      <c r="CM44" s="15"/>
      <c r="CN44" s="16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8"/>
    </row>
    <row r="45" spans="1:108" s="5" customFormat="1" ht="30" customHeight="1">
      <c r="A45" s="19" t="s">
        <v>47</v>
      </c>
      <c r="B45" s="20"/>
      <c r="C45" s="20"/>
      <c r="D45" s="20"/>
      <c r="E45" s="20"/>
      <c r="F45" s="20"/>
      <c r="G45" s="20"/>
      <c r="H45" s="20"/>
      <c r="I45" s="21"/>
      <c r="J45" s="8"/>
      <c r="K45" s="63" t="s">
        <v>48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7"/>
      <c r="BI45" s="23" t="s">
        <v>5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6">
        <f>BT46+BT47+BT48+BT49+BT50+BT51+BT52+BT53+BT54+BT55+BT57+BT58</f>
        <v>643926.8544752239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f>CD46+CD47+CD48+CD49+CD50+CD51+CD52+CD53+CD54+CD55+CD57+CD58</f>
        <v>752312.9480487666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16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8"/>
    </row>
    <row r="46" spans="1:108" s="5" customFormat="1" ht="15" customHeight="1">
      <c r="A46" s="19" t="s">
        <v>49</v>
      </c>
      <c r="B46" s="20"/>
      <c r="C46" s="20"/>
      <c r="D46" s="20"/>
      <c r="E46" s="20"/>
      <c r="F46" s="20"/>
      <c r="G46" s="20"/>
      <c r="H46" s="20"/>
      <c r="I46" s="21"/>
      <c r="J46" s="8"/>
      <c r="K46" s="22" t="s">
        <v>50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23" t="s">
        <v>5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5"/>
      <c r="BT46" s="26">
        <f>'[1]МОСКВА'!$AI$62</f>
        <v>6505.539260459247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>
        <f>'[1]МОСКВА'!$AJ$62</f>
        <v>7453.49925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16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8"/>
    </row>
    <row r="47" spans="1:108" s="5" customFormat="1" ht="45" customHeight="1">
      <c r="A47" s="19" t="s">
        <v>51</v>
      </c>
      <c r="B47" s="20"/>
      <c r="C47" s="20"/>
      <c r="D47" s="20"/>
      <c r="E47" s="20"/>
      <c r="F47" s="20"/>
      <c r="G47" s="20"/>
      <c r="H47" s="20"/>
      <c r="I47" s="21"/>
      <c r="J47" s="8"/>
      <c r="K47" s="22" t="s">
        <v>52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23" t="s">
        <v>5</v>
      </c>
      <c r="BJ47" s="24"/>
      <c r="BK47" s="24"/>
      <c r="BL47" s="24"/>
      <c r="BM47" s="24"/>
      <c r="BN47" s="24"/>
      <c r="BO47" s="24"/>
      <c r="BP47" s="24"/>
      <c r="BQ47" s="24"/>
      <c r="BR47" s="24"/>
      <c r="BS47" s="25"/>
      <c r="BT47" s="26">
        <v>0</v>
      </c>
      <c r="BU47" s="27"/>
      <c r="BV47" s="27"/>
      <c r="BW47" s="27"/>
      <c r="BX47" s="27"/>
      <c r="BY47" s="27"/>
      <c r="BZ47" s="27"/>
      <c r="CA47" s="27"/>
      <c r="CB47" s="27"/>
      <c r="CC47" s="28"/>
      <c r="CD47" s="26">
        <v>0</v>
      </c>
      <c r="CE47" s="27"/>
      <c r="CF47" s="27"/>
      <c r="CG47" s="27"/>
      <c r="CH47" s="27"/>
      <c r="CI47" s="27"/>
      <c r="CJ47" s="27"/>
      <c r="CK47" s="27"/>
      <c r="CL47" s="27"/>
      <c r="CM47" s="28"/>
      <c r="CN47" s="16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8"/>
    </row>
    <row r="48" spans="1:108" s="5" customFormat="1" ht="15" customHeight="1">
      <c r="A48" s="19" t="s">
        <v>53</v>
      </c>
      <c r="B48" s="20"/>
      <c r="C48" s="20"/>
      <c r="D48" s="20"/>
      <c r="E48" s="20"/>
      <c r="F48" s="20"/>
      <c r="G48" s="20"/>
      <c r="H48" s="20"/>
      <c r="I48" s="21"/>
      <c r="J48" s="8"/>
      <c r="K48" s="22" t="s">
        <v>54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23" t="s">
        <v>5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26">
        <f>'[1]МОСКВА'!$AI$50</f>
        <v>12839.232916379371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f>'[1]МОСКВА'!$AJ$50</f>
        <v>17777.26858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16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8"/>
    </row>
    <row r="49" spans="1:108" s="5" customFormat="1" ht="15" customHeight="1">
      <c r="A49" s="19" t="s">
        <v>55</v>
      </c>
      <c r="B49" s="20"/>
      <c r="C49" s="20"/>
      <c r="D49" s="20"/>
      <c r="E49" s="20"/>
      <c r="F49" s="20"/>
      <c r="G49" s="20"/>
      <c r="H49" s="20"/>
      <c r="I49" s="21"/>
      <c r="J49" s="8"/>
      <c r="K49" s="22" t="s">
        <v>22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23" t="s">
        <v>5</v>
      </c>
      <c r="BJ49" s="24"/>
      <c r="BK49" s="24"/>
      <c r="BL49" s="24"/>
      <c r="BM49" s="24"/>
      <c r="BN49" s="24"/>
      <c r="BO49" s="24"/>
      <c r="BP49" s="24"/>
      <c r="BQ49" s="24"/>
      <c r="BR49" s="24"/>
      <c r="BS49" s="25"/>
      <c r="BT49" s="26">
        <f>'[1]МОСКВА'!$AI$53</f>
        <v>41753.59231367742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f>'[1]МОСКВА'!$AJ$53</f>
        <v>29219.20507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16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8"/>
    </row>
    <row r="50" spans="1:108" s="5" customFormat="1" ht="45.75" customHeight="1">
      <c r="A50" s="19" t="s">
        <v>56</v>
      </c>
      <c r="B50" s="20"/>
      <c r="C50" s="20"/>
      <c r="D50" s="20"/>
      <c r="E50" s="20"/>
      <c r="F50" s="20"/>
      <c r="G50" s="20"/>
      <c r="H50" s="20"/>
      <c r="I50" s="21"/>
      <c r="J50" s="8"/>
      <c r="K50" s="22" t="s">
        <v>104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23" t="s">
        <v>5</v>
      </c>
      <c r="BJ50" s="24"/>
      <c r="BK50" s="24"/>
      <c r="BL50" s="24"/>
      <c r="BM50" s="24"/>
      <c r="BN50" s="24"/>
      <c r="BO50" s="24"/>
      <c r="BP50" s="24"/>
      <c r="BQ50" s="24"/>
      <c r="BR50" s="24"/>
      <c r="BS50" s="25"/>
      <c r="BT50" s="26">
        <v>0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0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1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8"/>
    </row>
    <row r="51" spans="1:108" s="5" customFormat="1" ht="15" customHeight="1">
      <c r="A51" s="19" t="s">
        <v>57</v>
      </c>
      <c r="B51" s="20"/>
      <c r="C51" s="20"/>
      <c r="D51" s="20"/>
      <c r="E51" s="20"/>
      <c r="F51" s="20"/>
      <c r="G51" s="20"/>
      <c r="H51" s="20"/>
      <c r="I51" s="21"/>
      <c r="J51" s="8"/>
      <c r="K51" s="22" t="s">
        <v>105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23" t="s">
        <v>5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26">
        <f>'[1]МОСКВА'!$AI$51</f>
        <v>265340.6381152229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f>'[1]МОСКВА'!$AJ$51</f>
        <v>323645.93792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16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8"/>
    </row>
    <row r="52" spans="1:108" s="5" customFormat="1" ht="13.5">
      <c r="A52" s="19" t="s">
        <v>58</v>
      </c>
      <c r="B52" s="20"/>
      <c r="C52" s="20"/>
      <c r="D52" s="20"/>
      <c r="E52" s="20"/>
      <c r="F52" s="20"/>
      <c r="G52" s="20"/>
      <c r="H52" s="20"/>
      <c r="I52" s="21"/>
      <c r="J52" s="8"/>
      <c r="K52" s="22" t="s">
        <v>106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23" t="s">
        <v>5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26">
        <v>0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>
        <v>0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16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8"/>
    </row>
    <row r="53" spans="1:108" s="5" customFormat="1" ht="13.5">
      <c r="A53" s="19" t="s">
        <v>62</v>
      </c>
      <c r="B53" s="20"/>
      <c r="C53" s="20"/>
      <c r="D53" s="20"/>
      <c r="E53" s="20"/>
      <c r="F53" s="20"/>
      <c r="G53" s="20"/>
      <c r="H53" s="20"/>
      <c r="I53" s="21"/>
      <c r="J53" s="8"/>
      <c r="K53" s="22" t="s">
        <v>23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23" t="s">
        <v>5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26">
        <f>'[1]МОСКВА'!$AI$59</f>
        <v>205999.115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f>'[1]МОСКВА'!$AJ$59</f>
        <v>230812.10000876663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16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8"/>
    </row>
    <row r="54" spans="1:108" s="5" customFormat="1" ht="13.5">
      <c r="A54" s="19" t="s">
        <v>107</v>
      </c>
      <c r="B54" s="20"/>
      <c r="C54" s="20"/>
      <c r="D54" s="20"/>
      <c r="E54" s="20"/>
      <c r="F54" s="20"/>
      <c r="G54" s="20"/>
      <c r="H54" s="20"/>
      <c r="I54" s="21"/>
      <c r="J54" s="8"/>
      <c r="K54" s="22" t="s">
        <v>24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23" t="s">
        <v>5</v>
      </c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26">
        <f>'[1]МОСКВА'!$AI$55+'[1]МОСКВА'!$AI$56+'[1]МОСКВА'!$AI$57+'[1]МОСКВА'!$AI$58</f>
        <v>111224.16177660497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26">
        <f>'[1]МОСКВА'!$AJ$55+'[1]МОСКВА'!$AJ$56+'[1]МОСКВА'!$AJ$57+'[1]МОСКВА'!$AJ$58</f>
        <v>143404.93722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16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08" s="5" customFormat="1" ht="57.75" customHeight="1">
      <c r="A55" s="19" t="s">
        <v>108</v>
      </c>
      <c r="B55" s="20"/>
      <c r="C55" s="20"/>
      <c r="D55" s="20"/>
      <c r="E55" s="20"/>
      <c r="F55" s="20"/>
      <c r="G55" s="20"/>
      <c r="H55" s="20"/>
      <c r="I55" s="21"/>
      <c r="J55" s="8"/>
      <c r="K55" s="22" t="s">
        <v>59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7"/>
      <c r="BI55" s="23" t="s">
        <v>5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26">
        <f>'[1]МОСКВА'!$AI$63</f>
        <v>109.17509288000001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26">
        <v>0</v>
      </c>
      <c r="CE55" s="27"/>
      <c r="CF55" s="27"/>
      <c r="CG55" s="27"/>
      <c r="CH55" s="27"/>
      <c r="CI55" s="27"/>
      <c r="CJ55" s="27"/>
      <c r="CK55" s="27"/>
      <c r="CL55" s="27"/>
      <c r="CM55" s="28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s="5" customFormat="1" ht="32.25" customHeight="1">
      <c r="A56" s="19" t="s">
        <v>109</v>
      </c>
      <c r="B56" s="20"/>
      <c r="C56" s="20"/>
      <c r="D56" s="20"/>
      <c r="E56" s="20"/>
      <c r="F56" s="20"/>
      <c r="G56" s="20"/>
      <c r="H56" s="20"/>
      <c r="I56" s="21"/>
      <c r="J56" s="8"/>
      <c r="K56" s="22" t="s">
        <v>60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7"/>
      <c r="BI56" s="23" t="s">
        <v>61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6">
        <v>0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0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16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s="5" customFormat="1" ht="110.25" customHeight="1">
      <c r="A57" s="19" t="s">
        <v>110</v>
      </c>
      <c r="B57" s="20"/>
      <c r="C57" s="20"/>
      <c r="D57" s="20"/>
      <c r="E57" s="20"/>
      <c r="F57" s="20"/>
      <c r="G57" s="20"/>
      <c r="H57" s="20"/>
      <c r="I57" s="21"/>
      <c r="J57" s="8"/>
      <c r="K57" s="22" t="s">
        <v>63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7"/>
      <c r="BI57" s="23" t="s">
        <v>5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6">
        <v>0</v>
      </c>
      <c r="BU57" s="27"/>
      <c r="BV57" s="27"/>
      <c r="BW57" s="27"/>
      <c r="BX57" s="27"/>
      <c r="BY57" s="27"/>
      <c r="BZ57" s="27"/>
      <c r="CA57" s="27"/>
      <c r="CB57" s="27"/>
      <c r="CC57" s="28"/>
      <c r="CD57" s="26">
        <v>0</v>
      </c>
      <c r="CE57" s="27"/>
      <c r="CF57" s="27"/>
      <c r="CG57" s="27"/>
      <c r="CH57" s="27"/>
      <c r="CI57" s="27"/>
      <c r="CJ57" s="27"/>
      <c r="CK57" s="27"/>
      <c r="CL57" s="27"/>
      <c r="CM57" s="28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s="5" customFormat="1" ht="30" customHeight="1">
      <c r="A58" s="19" t="s">
        <v>111</v>
      </c>
      <c r="B58" s="20"/>
      <c r="C58" s="20"/>
      <c r="D58" s="20"/>
      <c r="E58" s="20"/>
      <c r="F58" s="20"/>
      <c r="G58" s="20"/>
      <c r="H58" s="20"/>
      <c r="I58" s="21"/>
      <c r="J58" s="8"/>
      <c r="K58" s="22" t="s">
        <v>112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23" t="s">
        <v>5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26">
        <f>BT59</f>
        <v>155.4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f>CD59</f>
        <v>0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08" s="5" customFormat="1" ht="46.5" customHeight="1">
      <c r="A59" s="19" t="s">
        <v>136</v>
      </c>
      <c r="B59" s="20"/>
      <c r="C59" s="20"/>
      <c r="D59" s="20"/>
      <c r="E59" s="20"/>
      <c r="F59" s="20"/>
      <c r="G59" s="20"/>
      <c r="H59" s="20"/>
      <c r="I59" s="21"/>
      <c r="J59" s="8"/>
      <c r="K59" s="22" t="s">
        <v>135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23" t="s">
        <v>5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6">
        <f>'[1]МОСКВА'!$AI$65</f>
        <v>155.4</v>
      </c>
      <c r="BU59" s="27"/>
      <c r="BV59" s="27"/>
      <c r="BW59" s="27"/>
      <c r="BX59" s="27"/>
      <c r="BY59" s="27"/>
      <c r="BZ59" s="27"/>
      <c r="CA59" s="27"/>
      <c r="CB59" s="27"/>
      <c r="CC59" s="28"/>
      <c r="CD59" s="26">
        <f>'[1]МОСКВА'!$AJ$65</f>
        <v>0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08" s="5" customFormat="1" ht="46.5" customHeight="1">
      <c r="A60" s="19" t="s">
        <v>15</v>
      </c>
      <c r="B60" s="20"/>
      <c r="C60" s="20"/>
      <c r="D60" s="20"/>
      <c r="E60" s="20"/>
      <c r="F60" s="20"/>
      <c r="G60" s="20"/>
      <c r="H60" s="20"/>
      <c r="I60" s="21"/>
      <c r="J60" s="8"/>
      <c r="K60" s="22" t="s">
        <v>25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7"/>
      <c r="BI60" s="23" t="s">
        <v>5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25"/>
      <c r="BT60" s="26">
        <f>'[1]МОСКВА'!$AI$66</f>
        <v>-73857.08482906765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>
        <v>0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08" s="5" customFormat="1" ht="30" customHeight="1">
      <c r="A61" s="19" t="s">
        <v>16</v>
      </c>
      <c r="B61" s="20"/>
      <c r="C61" s="20"/>
      <c r="D61" s="20"/>
      <c r="E61" s="20"/>
      <c r="F61" s="20"/>
      <c r="G61" s="20"/>
      <c r="H61" s="20"/>
      <c r="I61" s="21"/>
      <c r="J61" s="8"/>
      <c r="K61" s="22" t="s">
        <v>64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7"/>
      <c r="BI61" s="23" t="s">
        <v>5</v>
      </c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26">
        <f>BT23+BT25+BT27</f>
        <v>24234.3672609126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f>CD23+CD25+CD27</f>
        <v>54329.936270000006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16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8"/>
    </row>
    <row r="62" spans="1:108" s="5" customFormat="1" ht="43.5" customHeight="1">
      <c r="A62" s="19" t="s">
        <v>17</v>
      </c>
      <c r="B62" s="20"/>
      <c r="C62" s="20"/>
      <c r="D62" s="20"/>
      <c r="E62" s="20"/>
      <c r="F62" s="20"/>
      <c r="G62" s="20"/>
      <c r="H62" s="20"/>
      <c r="I62" s="21"/>
      <c r="J62" s="8"/>
      <c r="K62" s="22" t="s">
        <v>65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7"/>
      <c r="BI62" s="23" t="s">
        <v>5</v>
      </c>
      <c r="BJ62" s="24"/>
      <c r="BK62" s="24"/>
      <c r="BL62" s="24"/>
      <c r="BM62" s="24"/>
      <c r="BN62" s="24"/>
      <c r="BO62" s="24"/>
      <c r="BP62" s="24"/>
      <c r="BQ62" s="24"/>
      <c r="BR62" s="24"/>
      <c r="BS62" s="25"/>
      <c r="BT62" s="26">
        <f>'[1]МОСКВА'!$AI$14</f>
        <v>142350.270345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26">
        <f>'[1]МОСКВА'!$AJ$14</f>
        <v>69873.77298000001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16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8"/>
    </row>
    <row r="63" spans="1:108" s="5" customFormat="1" ht="33" customHeight="1">
      <c r="A63" s="19" t="s">
        <v>7</v>
      </c>
      <c r="B63" s="20"/>
      <c r="C63" s="20"/>
      <c r="D63" s="20"/>
      <c r="E63" s="20"/>
      <c r="F63" s="20"/>
      <c r="G63" s="20"/>
      <c r="H63" s="20"/>
      <c r="I63" s="21"/>
      <c r="J63" s="8"/>
      <c r="K63" s="22" t="s">
        <v>113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23" t="s">
        <v>66</v>
      </c>
      <c r="BJ63" s="24"/>
      <c r="BK63" s="24"/>
      <c r="BL63" s="24"/>
      <c r="BM63" s="24"/>
      <c r="BN63" s="24"/>
      <c r="BO63" s="24"/>
      <c r="BP63" s="24"/>
      <c r="BQ63" s="24"/>
      <c r="BR63" s="24"/>
      <c r="BS63" s="25"/>
      <c r="BT63" s="26">
        <f>'[1]МОСКВА'!$AI$12/1000</f>
        <v>42.6141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26">
        <f>'[1]МОСКВА'!$AJ$12/1000</f>
        <v>15.973171765773998</v>
      </c>
      <c r="CE63" s="27"/>
      <c r="CF63" s="27"/>
      <c r="CG63" s="27"/>
      <c r="CH63" s="27"/>
      <c r="CI63" s="27"/>
      <c r="CJ63" s="27"/>
      <c r="CK63" s="27"/>
      <c r="CL63" s="27"/>
      <c r="CM63" s="28"/>
      <c r="CN63" s="16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8"/>
    </row>
    <row r="64" spans="1:108" s="5" customFormat="1" ht="41.25" customHeight="1">
      <c r="A64" s="19" t="s">
        <v>47</v>
      </c>
      <c r="B64" s="20"/>
      <c r="C64" s="20"/>
      <c r="D64" s="20"/>
      <c r="E64" s="20"/>
      <c r="F64" s="20"/>
      <c r="G64" s="20"/>
      <c r="H64" s="20"/>
      <c r="I64" s="21"/>
      <c r="J64" s="8"/>
      <c r="K64" s="22" t="s">
        <v>114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23" t="s">
        <v>5</v>
      </c>
      <c r="BJ64" s="24"/>
      <c r="BK64" s="24"/>
      <c r="BL64" s="24"/>
      <c r="BM64" s="24"/>
      <c r="BN64" s="24"/>
      <c r="BO64" s="24"/>
      <c r="BP64" s="24"/>
      <c r="BQ64" s="24"/>
      <c r="BR64" s="24"/>
      <c r="BS64" s="25"/>
      <c r="BT64" s="26">
        <f>BT62/BT63</f>
        <v>3340.45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f>CD62/CD63</f>
        <v>4374.445727161076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16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8"/>
    </row>
    <row r="65" spans="1:108" s="5" customFormat="1" ht="60" customHeight="1">
      <c r="A65" s="19" t="s">
        <v>26</v>
      </c>
      <c r="B65" s="20"/>
      <c r="C65" s="20"/>
      <c r="D65" s="20"/>
      <c r="E65" s="20"/>
      <c r="F65" s="20"/>
      <c r="G65" s="20"/>
      <c r="H65" s="20"/>
      <c r="I65" s="21"/>
      <c r="J65" s="8"/>
      <c r="K65" s="22" t="s">
        <v>68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7"/>
      <c r="BI65" s="23" t="s">
        <v>38</v>
      </c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35" t="s">
        <v>38</v>
      </c>
      <c r="BU65" s="36"/>
      <c r="BV65" s="36"/>
      <c r="BW65" s="36"/>
      <c r="BX65" s="36"/>
      <c r="BY65" s="36"/>
      <c r="BZ65" s="36"/>
      <c r="CA65" s="36"/>
      <c r="CB65" s="36"/>
      <c r="CC65" s="37"/>
      <c r="CD65" s="35" t="s">
        <v>38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38" t="s">
        <v>38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</row>
    <row r="66" spans="1:108" s="5" customFormat="1" ht="33.75" customHeight="1">
      <c r="A66" s="19" t="s">
        <v>6</v>
      </c>
      <c r="B66" s="20"/>
      <c r="C66" s="20"/>
      <c r="D66" s="20"/>
      <c r="E66" s="20"/>
      <c r="F66" s="20"/>
      <c r="G66" s="20"/>
      <c r="H66" s="20"/>
      <c r="I66" s="21"/>
      <c r="J66" s="8"/>
      <c r="K66" s="22" t="s">
        <v>69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7"/>
      <c r="BI66" s="23" t="s">
        <v>70</v>
      </c>
      <c r="BJ66" s="24"/>
      <c r="BK66" s="24"/>
      <c r="BL66" s="24"/>
      <c r="BM66" s="24"/>
      <c r="BN66" s="24"/>
      <c r="BO66" s="24"/>
      <c r="BP66" s="24"/>
      <c r="BQ66" s="24"/>
      <c r="BR66" s="24"/>
      <c r="BS66" s="25"/>
      <c r="BT66" s="13"/>
      <c r="BU66" s="14"/>
      <c r="BV66" s="14"/>
      <c r="BW66" s="14"/>
      <c r="BX66" s="14"/>
      <c r="BY66" s="14"/>
      <c r="BZ66" s="14"/>
      <c r="CA66" s="14"/>
      <c r="CB66" s="14"/>
      <c r="CC66" s="15"/>
      <c r="CD66" s="13">
        <v>7258</v>
      </c>
      <c r="CE66" s="14"/>
      <c r="CF66" s="14"/>
      <c r="CG66" s="14"/>
      <c r="CH66" s="14"/>
      <c r="CI66" s="14"/>
      <c r="CJ66" s="14"/>
      <c r="CK66" s="14"/>
      <c r="CL66" s="14"/>
      <c r="CM66" s="15"/>
      <c r="CN66" s="16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s="5" customFormat="1" ht="24.75" customHeight="1">
      <c r="A67" s="44" t="s">
        <v>71</v>
      </c>
      <c r="B67" s="45"/>
      <c r="C67" s="45"/>
      <c r="D67" s="45"/>
      <c r="E67" s="45"/>
      <c r="F67" s="45"/>
      <c r="G67" s="45"/>
      <c r="H67" s="45"/>
      <c r="I67" s="46"/>
      <c r="J67" s="10"/>
      <c r="K67" s="47" t="s">
        <v>72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9"/>
      <c r="BI67" s="48" t="s">
        <v>73</v>
      </c>
      <c r="BJ67" s="49"/>
      <c r="BK67" s="49"/>
      <c r="BL67" s="49"/>
      <c r="BM67" s="49"/>
      <c r="BN67" s="49"/>
      <c r="BO67" s="49"/>
      <c r="BP67" s="49"/>
      <c r="BQ67" s="49"/>
      <c r="BR67" s="49"/>
      <c r="BS67" s="50"/>
      <c r="BT67" s="51">
        <f>BT68</f>
        <v>738.01</v>
      </c>
      <c r="BU67" s="52"/>
      <c r="BV67" s="52"/>
      <c r="BW67" s="52"/>
      <c r="BX67" s="52"/>
      <c r="BY67" s="52"/>
      <c r="BZ67" s="52"/>
      <c r="CA67" s="52"/>
      <c r="CB67" s="52"/>
      <c r="CC67" s="53"/>
      <c r="CD67" s="51">
        <f>CD68</f>
        <v>739.64</v>
      </c>
      <c r="CE67" s="52"/>
      <c r="CF67" s="52"/>
      <c r="CG67" s="52"/>
      <c r="CH67" s="52"/>
      <c r="CI67" s="52"/>
      <c r="CJ67" s="52"/>
      <c r="CK67" s="52"/>
      <c r="CL67" s="52"/>
      <c r="CM67" s="53"/>
      <c r="CN67" s="16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s="5" customFormat="1" ht="34.5" customHeight="1">
      <c r="A68" s="19" t="s">
        <v>122</v>
      </c>
      <c r="B68" s="20"/>
      <c r="C68" s="20"/>
      <c r="D68" s="20"/>
      <c r="E68" s="20"/>
      <c r="F68" s="20"/>
      <c r="G68" s="20"/>
      <c r="H68" s="20"/>
      <c r="I68" s="21"/>
      <c r="J68" s="8"/>
      <c r="K68" s="22" t="s">
        <v>123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7"/>
      <c r="BI68" s="23" t="s">
        <v>73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5"/>
      <c r="BT68" s="13">
        <v>738.01</v>
      </c>
      <c r="BU68" s="14"/>
      <c r="BV68" s="14"/>
      <c r="BW68" s="14"/>
      <c r="BX68" s="14"/>
      <c r="BY68" s="14"/>
      <c r="BZ68" s="14"/>
      <c r="CA68" s="14"/>
      <c r="CB68" s="14"/>
      <c r="CC68" s="15"/>
      <c r="CD68" s="13">
        <v>739.64</v>
      </c>
      <c r="CE68" s="14"/>
      <c r="CF68" s="14"/>
      <c r="CG68" s="14"/>
      <c r="CH68" s="14"/>
      <c r="CI68" s="14"/>
      <c r="CJ68" s="14"/>
      <c r="CK68" s="14"/>
      <c r="CL68" s="14"/>
      <c r="CM68" s="15"/>
      <c r="CN68" s="16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8"/>
    </row>
    <row r="69" spans="1:108" s="5" customFormat="1" ht="29.25" customHeight="1">
      <c r="A69" s="44" t="s">
        <v>74</v>
      </c>
      <c r="B69" s="45"/>
      <c r="C69" s="45"/>
      <c r="D69" s="45"/>
      <c r="E69" s="45"/>
      <c r="F69" s="45"/>
      <c r="G69" s="45"/>
      <c r="H69" s="45"/>
      <c r="I69" s="46"/>
      <c r="J69" s="10"/>
      <c r="K69" s="47" t="s">
        <v>75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9"/>
      <c r="BI69" s="48" t="s">
        <v>76</v>
      </c>
      <c r="BJ69" s="49"/>
      <c r="BK69" s="49"/>
      <c r="BL69" s="49"/>
      <c r="BM69" s="49"/>
      <c r="BN69" s="49"/>
      <c r="BO69" s="49"/>
      <c r="BP69" s="49"/>
      <c r="BQ69" s="49"/>
      <c r="BR69" s="49"/>
      <c r="BS69" s="50"/>
      <c r="BT69" s="51">
        <f>BT70+BT71</f>
        <v>2766.572</v>
      </c>
      <c r="BU69" s="52"/>
      <c r="BV69" s="52"/>
      <c r="BW69" s="52"/>
      <c r="BX69" s="52"/>
      <c r="BY69" s="52"/>
      <c r="BZ69" s="52"/>
      <c r="CA69" s="52"/>
      <c r="CB69" s="52"/>
      <c r="CC69" s="53"/>
      <c r="CD69" s="51">
        <f>CD70+CD71</f>
        <v>2943.81</v>
      </c>
      <c r="CE69" s="52"/>
      <c r="CF69" s="52"/>
      <c r="CG69" s="52"/>
      <c r="CH69" s="52"/>
      <c r="CI69" s="52"/>
      <c r="CJ69" s="52"/>
      <c r="CK69" s="52"/>
      <c r="CL69" s="52"/>
      <c r="CM69" s="53"/>
      <c r="CN69" s="57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9"/>
    </row>
    <row r="70" spans="1:108" s="5" customFormat="1" ht="45" customHeight="1">
      <c r="A70" s="19" t="s">
        <v>152</v>
      </c>
      <c r="B70" s="20"/>
      <c r="C70" s="20"/>
      <c r="D70" s="20"/>
      <c r="E70" s="20"/>
      <c r="F70" s="20"/>
      <c r="G70" s="20"/>
      <c r="H70" s="20"/>
      <c r="I70" s="21"/>
      <c r="J70" s="8"/>
      <c r="K70" s="22" t="s">
        <v>154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7"/>
      <c r="BI70" s="23" t="s">
        <v>76</v>
      </c>
      <c r="BJ70" s="24"/>
      <c r="BK70" s="24"/>
      <c r="BL70" s="24"/>
      <c r="BM70" s="24"/>
      <c r="BN70" s="24"/>
      <c r="BO70" s="24"/>
      <c r="BP70" s="24"/>
      <c r="BQ70" s="24"/>
      <c r="BR70" s="24"/>
      <c r="BS70" s="25"/>
      <c r="BT70" s="13">
        <v>1451.557</v>
      </c>
      <c r="BU70" s="14"/>
      <c r="BV70" s="14"/>
      <c r="BW70" s="14"/>
      <c r="BX70" s="14"/>
      <c r="BY70" s="14"/>
      <c r="BZ70" s="14"/>
      <c r="CA70" s="14"/>
      <c r="CB70" s="14"/>
      <c r="CC70" s="15"/>
      <c r="CD70" s="13">
        <v>1521.475</v>
      </c>
      <c r="CE70" s="14"/>
      <c r="CF70" s="14"/>
      <c r="CG70" s="14"/>
      <c r="CH70" s="14"/>
      <c r="CI70" s="14"/>
      <c r="CJ70" s="14"/>
      <c r="CK70" s="14"/>
      <c r="CL70" s="14"/>
      <c r="CM70" s="15"/>
      <c r="CN70" s="60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2"/>
    </row>
    <row r="71" spans="1:108" s="5" customFormat="1" ht="30" customHeight="1">
      <c r="A71" s="19" t="s">
        <v>153</v>
      </c>
      <c r="B71" s="20"/>
      <c r="C71" s="20"/>
      <c r="D71" s="20"/>
      <c r="E71" s="20"/>
      <c r="F71" s="20"/>
      <c r="G71" s="20"/>
      <c r="H71" s="20"/>
      <c r="I71" s="21"/>
      <c r="J71" s="8"/>
      <c r="K71" s="22" t="s">
        <v>155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7"/>
      <c r="BI71" s="23" t="s">
        <v>76</v>
      </c>
      <c r="BJ71" s="24"/>
      <c r="BK71" s="24"/>
      <c r="BL71" s="24"/>
      <c r="BM71" s="24"/>
      <c r="BN71" s="24"/>
      <c r="BO71" s="24"/>
      <c r="BP71" s="24"/>
      <c r="BQ71" s="24"/>
      <c r="BR71" s="24"/>
      <c r="BS71" s="25"/>
      <c r="BT71" s="13">
        <v>1315.015</v>
      </c>
      <c r="BU71" s="14"/>
      <c r="BV71" s="14"/>
      <c r="BW71" s="14"/>
      <c r="BX71" s="14"/>
      <c r="BY71" s="14"/>
      <c r="BZ71" s="14"/>
      <c r="CA71" s="14"/>
      <c r="CB71" s="14"/>
      <c r="CC71" s="15"/>
      <c r="CD71" s="13">
        <v>1422.335</v>
      </c>
      <c r="CE71" s="14"/>
      <c r="CF71" s="14"/>
      <c r="CG71" s="14"/>
      <c r="CH71" s="14"/>
      <c r="CI71" s="14"/>
      <c r="CJ71" s="14"/>
      <c r="CK71" s="14"/>
      <c r="CL71" s="14"/>
      <c r="CM71" s="15"/>
      <c r="CN71" s="16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8"/>
    </row>
    <row r="72" spans="1:108" s="5" customFormat="1" ht="38.25" customHeight="1">
      <c r="A72" s="19" t="s">
        <v>77</v>
      </c>
      <c r="B72" s="20"/>
      <c r="C72" s="20"/>
      <c r="D72" s="20"/>
      <c r="E72" s="20"/>
      <c r="F72" s="20"/>
      <c r="G72" s="20"/>
      <c r="H72" s="20"/>
      <c r="I72" s="21"/>
      <c r="J72" s="8"/>
      <c r="K72" s="22" t="s">
        <v>78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7"/>
      <c r="BI72" s="23" t="s">
        <v>76</v>
      </c>
      <c r="BJ72" s="24"/>
      <c r="BK72" s="24"/>
      <c r="BL72" s="24"/>
      <c r="BM72" s="24"/>
      <c r="BN72" s="24"/>
      <c r="BO72" s="24"/>
      <c r="BP72" s="24"/>
      <c r="BQ72" s="24"/>
      <c r="BR72" s="24"/>
      <c r="BS72" s="25"/>
      <c r="BT72" s="51">
        <f>BT73</f>
        <v>6963.6</v>
      </c>
      <c r="BU72" s="52"/>
      <c r="BV72" s="52"/>
      <c r="BW72" s="52"/>
      <c r="BX72" s="52"/>
      <c r="BY72" s="52"/>
      <c r="BZ72" s="52"/>
      <c r="CA72" s="52"/>
      <c r="CB72" s="52"/>
      <c r="CC72" s="53"/>
      <c r="CD72" s="51">
        <f>CD73</f>
        <v>6602.029</v>
      </c>
      <c r="CE72" s="52"/>
      <c r="CF72" s="52"/>
      <c r="CG72" s="52"/>
      <c r="CH72" s="52"/>
      <c r="CI72" s="52"/>
      <c r="CJ72" s="52"/>
      <c r="CK72" s="52"/>
      <c r="CL72" s="52"/>
      <c r="CM72" s="53"/>
      <c r="CN72" s="16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8"/>
    </row>
    <row r="73" spans="1:108" s="5" customFormat="1" ht="30" customHeight="1">
      <c r="A73" s="54" t="s">
        <v>119</v>
      </c>
      <c r="B73" s="55"/>
      <c r="C73" s="55"/>
      <c r="D73" s="55"/>
      <c r="E73" s="55"/>
      <c r="F73" s="55"/>
      <c r="G73" s="55"/>
      <c r="H73" s="55"/>
      <c r="I73" s="56"/>
      <c r="J73" s="31" t="s">
        <v>120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3"/>
      <c r="BI73" s="23" t="s">
        <v>76</v>
      </c>
      <c r="BJ73" s="24"/>
      <c r="BK73" s="24"/>
      <c r="BL73" s="24"/>
      <c r="BM73" s="24"/>
      <c r="BN73" s="24"/>
      <c r="BO73" s="24"/>
      <c r="BP73" s="24"/>
      <c r="BQ73" s="24"/>
      <c r="BR73" s="24"/>
      <c r="BS73" s="25"/>
      <c r="BT73" s="13">
        <v>6963.6</v>
      </c>
      <c r="BU73" s="14"/>
      <c r="BV73" s="14"/>
      <c r="BW73" s="14"/>
      <c r="BX73" s="14"/>
      <c r="BY73" s="14"/>
      <c r="BZ73" s="14"/>
      <c r="CA73" s="14"/>
      <c r="CB73" s="14"/>
      <c r="CC73" s="15"/>
      <c r="CD73" s="13">
        <v>6602.029</v>
      </c>
      <c r="CE73" s="14"/>
      <c r="CF73" s="14"/>
      <c r="CG73" s="14"/>
      <c r="CH73" s="14"/>
      <c r="CI73" s="14"/>
      <c r="CJ73" s="14"/>
      <c r="CK73" s="14"/>
      <c r="CL73" s="14"/>
      <c r="CM73" s="15"/>
      <c r="CN73" s="16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8"/>
    </row>
    <row r="74" spans="1:108" s="5" customFormat="1" ht="15" customHeight="1">
      <c r="A74" s="44" t="s">
        <v>79</v>
      </c>
      <c r="B74" s="45"/>
      <c r="C74" s="45"/>
      <c r="D74" s="45"/>
      <c r="E74" s="45"/>
      <c r="F74" s="45"/>
      <c r="G74" s="45"/>
      <c r="H74" s="45"/>
      <c r="I74" s="46"/>
      <c r="J74" s="10"/>
      <c r="K74" s="47" t="s">
        <v>80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9"/>
      <c r="BI74" s="48" t="s">
        <v>81</v>
      </c>
      <c r="BJ74" s="49"/>
      <c r="BK74" s="49"/>
      <c r="BL74" s="49"/>
      <c r="BM74" s="49"/>
      <c r="BN74" s="49"/>
      <c r="BO74" s="49"/>
      <c r="BP74" s="49"/>
      <c r="BQ74" s="49"/>
      <c r="BR74" s="49"/>
      <c r="BS74" s="50"/>
      <c r="BT74" s="51">
        <f>BT75+BT76</f>
        <v>875.492</v>
      </c>
      <c r="BU74" s="52"/>
      <c r="BV74" s="52"/>
      <c r="BW74" s="52"/>
      <c r="BX74" s="52"/>
      <c r="BY74" s="52"/>
      <c r="BZ74" s="52"/>
      <c r="CA74" s="52"/>
      <c r="CB74" s="52"/>
      <c r="CC74" s="53"/>
      <c r="CD74" s="51">
        <f>CD75+CD76</f>
        <v>919.021</v>
      </c>
      <c r="CE74" s="52"/>
      <c r="CF74" s="52"/>
      <c r="CG74" s="52"/>
      <c r="CH74" s="52"/>
      <c r="CI74" s="52"/>
      <c r="CJ74" s="52"/>
      <c r="CK74" s="52"/>
      <c r="CL74" s="52"/>
      <c r="CM74" s="53"/>
      <c r="CN74" s="16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8"/>
    </row>
    <row r="75" spans="1:108" s="5" customFormat="1" ht="30" customHeight="1">
      <c r="A75" s="19" t="s">
        <v>156</v>
      </c>
      <c r="B75" s="20"/>
      <c r="C75" s="20"/>
      <c r="D75" s="20"/>
      <c r="E75" s="20"/>
      <c r="F75" s="20"/>
      <c r="G75" s="20"/>
      <c r="H75" s="20"/>
      <c r="I75" s="21"/>
      <c r="J75" s="8"/>
      <c r="K75" s="22" t="s">
        <v>158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7"/>
      <c r="BI75" s="23" t="s">
        <v>81</v>
      </c>
      <c r="BJ75" s="24"/>
      <c r="BK75" s="24"/>
      <c r="BL75" s="24"/>
      <c r="BM75" s="24"/>
      <c r="BN75" s="24"/>
      <c r="BO75" s="24"/>
      <c r="BP75" s="24"/>
      <c r="BQ75" s="24"/>
      <c r="BR75" s="24"/>
      <c r="BS75" s="25"/>
      <c r="BT75" s="13">
        <v>388.191</v>
      </c>
      <c r="BU75" s="14"/>
      <c r="BV75" s="14"/>
      <c r="BW75" s="14"/>
      <c r="BX75" s="14"/>
      <c r="BY75" s="14"/>
      <c r="BZ75" s="14"/>
      <c r="CA75" s="14"/>
      <c r="CB75" s="14"/>
      <c r="CC75" s="15"/>
      <c r="CD75" s="13">
        <v>391.972</v>
      </c>
      <c r="CE75" s="14"/>
      <c r="CF75" s="14"/>
      <c r="CG75" s="14"/>
      <c r="CH75" s="14"/>
      <c r="CI75" s="14"/>
      <c r="CJ75" s="14"/>
      <c r="CK75" s="14"/>
      <c r="CL75" s="14"/>
      <c r="CM75" s="15"/>
      <c r="CN75" s="16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8"/>
    </row>
    <row r="76" spans="1:108" s="5" customFormat="1" ht="30" customHeight="1">
      <c r="A76" s="19" t="s">
        <v>157</v>
      </c>
      <c r="B76" s="20"/>
      <c r="C76" s="20"/>
      <c r="D76" s="20"/>
      <c r="E76" s="20"/>
      <c r="F76" s="20"/>
      <c r="G76" s="20"/>
      <c r="H76" s="20"/>
      <c r="I76" s="21"/>
      <c r="J76" s="8"/>
      <c r="K76" s="22" t="s">
        <v>159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7"/>
      <c r="BI76" s="23" t="s">
        <v>81</v>
      </c>
      <c r="BJ76" s="24"/>
      <c r="BK76" s="24"/>
      <c r="BL76" s="24"/>
      <c r="BM76" s="24"/>
      <c r="BN76" s="24"/>
      <c r="BO76" s="24"/>
      <c r="BP76" s="24"/>
      <c r="BQ76" s="24"/>
      <c r="BR76" s="24"/>
      <c r="BS76" s="25"/>
      <c r="BT76" s="13">
        <v>487.301</v>
      </c>
      <c r="BU76" s="14"/>
      <c r="BV76" s="14"/>
      <c r="BW76" s="14"/>
      <c r="BX76" s="14"/>
      <c r="BY76" s="14"/>
      <c r="BZ76" s="14"/>
      <c r="CA76" s="14"/>
      <c r="CB76" s="14"/>
      <c r="CC76" s="15"/>
      <c r="CD76" s="13">
        <v>527.049</v>
      </c>
      <c r="CE76" s="14"/>
      <c r="CF76" s="14"/>
      <c r="CG76" s="14"/>
      <c r="CH76" s="14"/>
      <c r="CI76" s="14"/>
      <c r="CJ76" s="14"/>
      <c r="CK76" s="14"/>
      <c r="CL76" s="14"/>
      <c r="CM76" s="15"/>
      <c r="CN76" s="16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s="5" customFormat="1" ht="30" customHeight="1">
      <c r="A77" s="19" t="s">
        <v>82</v>
      </c>
      <c r="B77" s="20"/>
      <c r="C77" s="20"/>
      <c r="D77" s="20"/>
      <c r="E77" s="20"/>
      <c r="F77" s="20"/>
      <c r="G77" s="20"/>
      <c r="H77" s="20"/>
      <c r="I77" s="21"/>
      <c r="J77" s="8"/>
      <c r="K77" s="22" t="s">
        <v>83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7"/>
      <c r="BI77" s="23" t="s">
        <v>67</v>
      </c>
      <c r="BJ77" s="24"/>
      <c r="BK77" s="24"/>
      <c r="BL77" s="24"/>
      <c r="BM77" s="24"/>
      <c r="BN77" s="24"/>
      <c r="BO77" s="24"/>
      <c r="BP77" s="24"/>
      <c r="BQ77" s="24"/>
      <c r="BR77" s="24"/>
      <c r="BS77" s="25"/>
      <c r="BT77" s="13">
        <f>(BT74-12.237)/BT74*100</f>
        <v>98.6022716369767</v>
      </c>
      <c r="BU77" s="14"/>
      <c r="BV77" s="14"/>
      <c r="BW77" s="14"/>
      <c r="BX77" s="14"/>
      <c r="BY77" s="14"/>
      <c r="BZ77" s="14"/>
      <c r="CA77" s="14"/>
      <c r="CB77" s="14"/>
      <c r="CC77" s="15"/>
      <c r="CD77" s="13">
        <f>(CD74-3.057)/CD74*100</f>
        <v>99.66736342259861</v>
      </c>
      <c r="CE77" s="14"/>
      <c r="CF77" s="14"/>
      <c r="CG77" s="14"/>
      <c r="CH77" s="14"/>
      <c r="CI77" s="14"/>
      <c r="CJ77" s="14"/>
      <c r="CK77" s="14"/>
      <c r="CL77" s="14"/>
      <c r="CM77" s="15"/>
      <c r="CN77" s="16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</row>
    <row r="78" spans="1:108" s="5" customFormat="1" ht="30" customHeight="1">
      <c r="A78" s="19" t="s">
        <v>84</v>
      </c>
      <c r="B78" s="20"/>
      <c r="C78" s="20"/>
      <c r="D78" s="20"/>
      <c r="E78" s="20"/>
      <c r="F78" s="20"/>
      <c r="G78" s="20"/>
      <c r="H78" s="20"/>
      <c r="I78" s="21"/>
      <c r="J78" s="8"/>
      <c r="K78" s="22" t="s">
        <v>85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7"/>
      <c r="BI78" s="23" t="s">
        <v>5</v>
      </c>
      <c r="BJ78" s="24"/>
      <c r="BK78" s="24"/>
      <c r="BL78" s="24"/>
      <c r="BM78" s="24"/>
      <c r="BN78" s="24"/>
      <c r="BO78" s="24"/>
      <c r="BP78" s="24"/>
      <c r="BQ78" s="24"/>
      <c r="BR78" s="24"/>
      <c r="BS78" s="25"/>
      <c r="BT78" s="13"/>
      <c r="BU78" s="14"/>
      <c r="BV78" s="14"/>
      <c r="BW78" s="14"/>
      <c r="BX78" s="14"/>
      <c r="BY78" s="14"/>
      <c r="BZ78" s="14"/>
      <c r="CA78" s="14"/>
      <c r="CB78" s="14"/>
      <c r="CC78" s="15"/>
      <c r="CD78" s="41">
        <f>1595394.528</f>
        <v>1595394.528</v>
      </c>
      <c r="CE78" s="42"/>
      <c r="CF78" s="42"/>
      <c r="CG78" s="42"/>
      <c r="CH78" s="42"/>
      <c r="CI78" s="42"/>
      <c r="CJ78" s="42"/>
      <c r="CK78" s="42"/>
      <c r="CL78" s="42"/>
      <c r="CM78" s="43"/>
      <c r="CN78" s="16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8"/>
    </row>
    <row r="79" spans="1:108" s="5" customFormat="1" ht="29.25" customHeight="1">
      <c r="A79" s="19" t="s">
        <v>86</v>
      </c>
      <c r="B79" s="20"/>
      <c r="C79" s="20"/>
      <c r="D79" s="20"/>
      <c r="E79" s="20"/>
      <c r="F79" s="20"/>
      <c r="G79" s="20"/>
      <c r="H79" s="20"/>
      <c r="I79" s="21"/>
      <c r="J79" s="8"/>
      <c r="K79" s="22" t="s">
        <v>87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7"/>
      <c r="BI79" s="23" t="s">
        <v>5</v>
      </c>
      <c r="BJ79" s="24"/>
      <c r="BK79" s="24"/>
      <c r="BL79" s="24"/>
      <c r="BM79" s="24"/>
      <c r="BN79" s="24"/>
      <c r="BO79" s="24"/>
      <c r="BP79" s="24"/>
      <c r="BQ79" s="24"/>
      <c r="BR79" s="24"/>
      <c r="BS79" s="25"/>
      <c r="BT79" s="13"/>
      <c r="BU79" s="14"/>
      <c r="BV79" s="14"/>
      <c r="BW79" s="14"/>
      <c r="BX79" s="14"/>
      <c r="BY79" s="14"/>
      <c r="BZ79" s="14"/>
      <c r="CA79" s="14"/>
      <c r="CB79" s="14"/>
      <c r="CC79" s="15"/>
      <c r="CD79" s="13"/>
      <c r="CE79" s="14"/>
      <c r="CF79" s="14"/>
      <c r="CG79" s="14"/>
      <c r="CH79" s="14"/>
      <c r="CI79" s="14"/>
      <c r="CJ79" s="14"/>
      <c r="CK79" s="14"/>
      <c r="CL79" s="14"/>
      <c r="CM79" s="15"/>
      <c r="CN79" s="16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8"/>
    </row>
    <row r="80" spans="1:108" s="5" customFormat="1" ht="38.25" customHeight="1">
      <c r="A80" s="19" t="s">
        <v>88</v>
      </c>
      <c r="B80" s="20"/>
      <c r="C80" s="20"/>
      <c r="D80" s="20"/>
      <c r="E80" s="20"/>
      <c r="F80" s="20"/>
      <c r="G80" s="20"/>
      <c r="H80" s="20"/>
      <c r="I80" s="21"/>
      <c r="J80" s="8"/>
      <c r="K80" s="22" t="s">
        <v>89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7"/>
      <c r="BI80" s="23" t="s">
        <v>67</v>
      </c>
      <c r="BJ80" s="24"/>
      <c r="BK80" s="24"/>
      <c r="BL80" s="24"/>
      <c r="BM80" s="24"/>
      <c r="BN80" s="24"/>
      <c r="BO80" s="24"/>
      <c r="BP80" s="24"/>
      <c r="BQ80" s="24"/>
      <c r="BR80" s="24"/>
      <c r="BS80" s="25"/>
      <c r="BT80" s="26">
        <v>6.17</v>
      </c>
      <c r="BU80" s="27"/>
      <c r="BV80" s="27"/>
      <c r="BW80" s="27"/>
      <c r="BX80" s="27"/>
      <c r="BY80" s="27"/>
      <c r="BZ80" s="27"/>
      <c r="CA80" s="27"/>
      <c r="CB80" s="27"/>
      <c r="CC80" s="28"/>
      <c r="CD80" s="35" t="s">
        <v>38</v>
      </c>
      <c r="CE80" s="36"/>
      <c r="CF80" s="36"/>
      <c r="CG80" s="36"/>
      <c r="CH80" s="36"/>
      <c r="CI80" s="36"/>
      <c r="CJ80" s="36"/>
      <c r="CK80" s="36"/>
      <c r="CL80" s="36"/>
      <c r="CM80" s="37"/>
      <c r="CN80" s="38" t="s">
        <v>38</v>
      </c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ht="15" customHeight="1"/>
    <row r="82" s="1" customFormat="1" ht="12.75">
      <c r="G82" s="1" t="s">
        <v>18</v>
      </c>
    </row>
    <row r="83" spans="1:108" s="1" customFormat="1" ht="68.25" customHeight="1">
      <c r="A83" s="29" t="s">
        <v>90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" customFormat="1" ht="25.5" customHeight="1">
      <c r="A84" s="29" t="s">
        <v>91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" customFormat="1" ht="23.25" customHeight="1">
      <c r="A85" s="29" t="s">
        <v>115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</row>
    <row r="86" spans="1:108" s="1" customFormat="1" ht="25.5" customHeight="1">
      <c r="A86" s="29" t="s">
        <v>92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</row>
    <row r="87" spans="1:108" s="1" customFormat="1" ht="25.5" customHeight="1">
      <c r="A87" s="29" t="s">
        <v>93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</row>
    <row r="88" ht="3" customHeight="1"/>
  </sheetData>
  <sheetProtection/>
  <mergeCells count="399">
    <mergeCell ref="A5:DD5"/>
    <mergeCell ref="A6:DD6"/>
    <mergeCell ref="A7:DD7"/>
    <mergeCell ref="A8:DD8"/>
    <mergeCell ref="J12:BN12"/>
    <mergeCell ref="A32:I32"/>
    <mergeCell ref="K32:BG32"/>
    <mergeCell ref="BI32:BS32"/>
    <mergeCell ref="J13:BN13"/>
    <mergeCell ref="AQ14:AX14"/>
    <mergeCell ref="AY14:AZ14"/>
    <mergeCell ref="BA14:BH14"/>
    <mergeCell ref="A16:I17"/>
    <mergeCell ref="J16:BH17"/>
    <mergeCell ref="BI16:BS17"/>
    <mergeCell ref="BT16:CM16"/>
    <mergeCell ref="BT80:CC80"/>
    <mergeCell ref="CN16:DD17"/>
    <mergeCell ref="BT17:CC17"/>
    <mergeCell ref="CD17:CM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CN31:DD31"/>
    <mergeCell ref="A30:I30"/>
    <mergeCell ref="K30:BG30"/>
    <mergeCell ref="BI30:BS30"/>
    <mergeCell ref="BT30:CC30"/>
    <mergeCell ref="CD30:CM30"/>
    <mergeCell ref="CN30:DD30"/>
    <mergeCell ref="A45:I45"/>
    <mergeCell ref="K45:BG45"/>
    <mergeCell ref="BI45:BS45"/>
    <mergeCell ref="CD45:CM45"/>
    <mergeCell ref="CN45:DD45"/>
    <mergeCell ref="A31:I31"/>
    <mergeCell ref="K31:BG31"/>
    <mergeCell ref="BI31:BS31"/>
    <mergeCell ref="BT31:CC31"/>
    <mergeCell ref="CD31:CM31"/>
    <mergeCell ref="A47:I47"/>
    <mergeCell ref="K47:BG47"/>
    <mergeCell ref="BI47:BS47"/>
    <mergeCell ref="CD47:CM47"/>
    <mergeCell ref="CN47:DD47"/>
    <mergeCell ref="A46:I46"/>
    <mergeCell ref="K46:BG46"/>
    <mergeCell ref="BI46:BS46"/>
    <mergeCell ref="CD46:CM46"/>
    <mergeCell ref="CN46:DD46"/>
    <mergeCell ref="K49:BG49"/>
    <mergeCell ref="BI49:BS49"/>
    <mergeCell ref="CD49:CM49"/>
    <mergeCell ref="CN49:DD49"/>
    <mergeCell ref="A48:I48"/>
    <mergeCell ref="K48:BG48"/>
    <mergeCell ref="BI48:BS48"/>
    <mergeCell ref="CD48:CM48"/>
    <mergeCell ref="CN48:DD48"/>
    <mergeCell ref="BT49:CC49"/>
    <mergeCell ref="A51:I51"/>
    <mergeCell ref="K51:BG51"/>
    <mergeCell ref="BI51:BS51"/>
    <mergeCell ref="CD51:CM51"/>
    <mergeCell ref="CN51:DD51"/>
    <mergeCell ref="A50:I50"/>
    <mergeCell ref="K50:BG50"/>
    <mergeCell ref="BI50:BS50"/>
    <mergeCell ref="CD50:CM50"/>
    <mergeCell ref="CN50:DD50"/>
    <mergeCell ref="A53:I53"/>
    <mergeCell ref="K53:BG53"/>
    <mergeCell ref="BI53:BS53"/>
    <mergeCell ref="CD53:CM53"/>
    <mergeCell ref="CN53:DD53"/>
    <mergeCell ref="A52:I52"/>
    <mergeCell ref="K52:BG52"/>
    <mergeCell ref="BI52:BS52"/>
    <mergeCell ref="CD52:CM52"/>
    <mergeCell ref="CN52:DD52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70"/>
    <mergeCell ref="A70:I70"/>
    <mergeCell ref="K70:BG70"/>
    <mergeCell ref="BI70:BS70"/>
    <mergeCell ref="BT70:CC70"/>
    <mergeCell ref="CD70:CM70"/>
    <mergeCell ref="A71:I71"/>
    <mergeCell ref="K71:BG71"/>
    <mergeCell ref="BI71:BS71"/>
    <mergeCell ref="A72:I72"/>
    <mergeCell ref="K72:BG72"/>
    <mergeCell ref="BI72:BS72"/>
    <mergeCell ref="BT72:CC72"/>
    <mergeCell ref="CD72:CM72"/>
    <mergeCell ref="BT71:CC71"/>
    <mergeCell ref="CN72:DD72"/>
    <mergeCell ref="CN74:DD74"/>
    <mergeCell ref="A73:I73"/>
    <mergeCell ref="BI73:BS73"/>
    <mergeCell ref="BT73:CC73"/>
    <mergeCell ref="CD73:CM73"/>
    <mergeCell ref="CN73:DD73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A77:I77"/>
    <mergeCell ref="K77:BG77"/>
    <mergeCell ref="BI77:BS77"/>
    <mergeCell ref="BT77:CC77"/>
    <mergeCell ref="CD77:CM77"/>
    <mergeCell ref="CN77:DD77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86:DD86"/>
    <mergeCell ref="A87:DD87"/>
    <mergeCell ref="A9:DD9"/>
    <mergeCell ref="BT50:CC50"/>
    <mergeCell ref="A80:I80"/>
    <mergeCell ref="K80:BG80"/>
    <mergeCell ref="BI80:BS80"/>
    <mergeCell ref="CD80:CM80"/>
    <mergeCell ref="CN80:DD80"/>
    <mergeCell ref="BT53:CC53"/>
    <mergeCell ref="BT52:CC52"/>
    <mergeCell ref="BT51:CC51"/>
    <mergeCell ref="A83:DD83"/>
    <mergeCell ref="A84:DD84"/>
    <mergeCell ref="A85:DD85"/>
    <mergeCell ref="A79:I79"/>
    <mergeCell ref="K79:BG79"/>
    <mergeCell ref="BI79:BS79"/>
    <mergeCell ref="BT79:CC79"/>
    <mergeCell ref="J73:BH73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9:I49"/>
    <mergeCell ref="A41:I41"/>
    <mergeCell ref="K41:BG41"/>
    <mergeCell ref="BI41:BS41"/>
    <mergeCell ref="BT41:CC41"/>
    <mergeCell ref="CD41:CM41"/>
    <mergeCell ref="BT48:CC48"/>
    <mergeCell ref="BT47:CC47"/>
    <mergeCell ref="BT46:CC46"/>
    <mergeCell ref="BT45:CC45"/>
    <mergeCell ref="CN41:DD41"/>
    <mergeCell ref="A42:I42"/>
    <mergeCell ref="K42:BG42"/>
    <mergeCell ref="BI42:BS42"/>
    <mergeCell ref="BT42:CC42"/>
    <mergeCell ref="CD42:CM42"/>
    <mergeCell ref="CN42:DD42"/>
    <mergeCell ref="A40:I40"/>
    <mergeCell ref="K40:BG40"/>
    <mergeCell ref="BI40:BS40"/>
    <mergeCell ref="BT40:CC40"/>
    <mergeCell ref="CD40:CM40"/>
    <mergeCell ref="CN40:DD40"/>
    <mergeCell ref="CN37:DD37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7:I37"/>
    <mergeCell ref="K37:BG37"/>
    <mergeCell ref="BI37:BS37"/>
    <mergeCell ref="BT37:CC37"/>
    <mergeCell ref="CD37:CM37"/>
    <mergeCell ref="A38:I38"/>
    <mergeCell ref="K38:BG38"/>
    <mergeCell ref="BI38:BS38"/>
    <mergeCell ref="BT38:CC38"/>
    <mergeCell ref="A29:I29"/>
    <mergeCell ref="K29:BG29"/>
    <mergeCell ref="BI29:BS29"/>
    <mergeCell ref="BT29:CC29"/>
    <mergeCell ref="CD29:CM29"/>
    <mergeCell ref="CN29:DD29"/>
    <mergeCell ref="A59:I59"/>
    <mergeCell ref="K59:BG59"/>
    <mergeCell ref="BI59:BS59"/>
    <mergeCell ref="BT59:CC59"/>
    <mergeCell ref="CD59:CM59"/>
    <mergeCell ref="CN59:DD59"/>
    <mergeCell ref="CD71:CM71"/>
    <mergeCell ref="CN71:DD71"/>
    <mergeCell ref="A76:I76"/>
    <mergeCell ref="K76:BG76"/>
    <mergeCell ref="BI76:BS76"/>
    <mergeCell ref="BT76:CC76"/>
    <mergeCell ref="CD76:CM76"/>
    <mergeCell ref="CN76:DD76"/>
    <mergeCell ref="A75:I75"/>
    <mergeCell ref="K75:BG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85"/>
  <sheetViews>
    <sheetView zoomScaleSheetLayoutView="85" zoomScalePageLayoutView="0" workbookViewId="0" topLeftCell="A64">
      <selection activeCell="CD76" sqref="CD76:CM76"/>
    </sheetView>
  </sheetViews>
  <sheetFormatPr defaultColWidth="0.875" defaultRowHeight="15" customHeight="1"/>
  <cols>
    <col min="1" max="59" width="0.875" style="2" customWidth="1"/>
    <col min="60" max="60" width="2.25390625" style="2" customWidth="1"/>
    <col min="61" max="79" width="0.875" style="2" customWidth="1"/>
    <col min="80" max="80" width="2.375" style="2" customWidth="1"/>
    <col min="81" max="81" width="0.875" style="2" customWidth="1"/>
    <col min="82" max="82" width="2.375" style="2" customWidth="1"/>
    <col min="83" max="90" width="0.875" style="2" customWidth="1"/>
    <col min="91" max="91" width="3.0039062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spans="1:108" ht="2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</row>
    <row r="5" spans="1:108" s="3" customFormat="1" ht="14.25" customHeigh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3" customFormat="1" ht="14.25" customHeight="1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3" customFormat="1" ht="14.25" customHeight="1">
      <c r="A7" s="34" t="s">
        <v>95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s="3" customFormat="1" ht="14.25" customHeight="1">
      <c r="A8" s="34" t="s">
        <v>160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21" customHeight="1">
      <c r="A9" s="126" t="s">
        <v>195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</row>
    <row r="10" spans="1:108" ht="15">
      <c r="A10" s="124"/>
      <c r="B10" s="124"/>
      <c r="C10" s="4" t="s">
        <v>30</v>
      </c>
      <c r="D10" s="4"/>
      <c r="AG10" s="11" t="s">
        <v>161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108" ht="15">
      <c r="A11" s="124"/>
      <c r="B11" s="124"/>
      <c r="C11" s="4" t="s">
        <v>31</v>
      </c>
      <c r="D11" s="4"/>
      <c r="J11" s="83" t="s">
        <v>118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</row>
    <row r="12" spans="1:108" ht="15">
      <c r="A12" s="124"/>
      <c r="B12" s="124"/>
      <c r="C12" s="4" t="s">
        <v>32</v>
      </c>
      <c r="D12" s="4"/>
      <c r="J12" s="84" t="s">
        <v>162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</row>
    <row r="13" spans="1:108" ht="15">
      <c r="A13" s="124"/>
      <c r="B13" s="124"/>
      <c r="C13" s="4" t="s">
        <v>163</v>
      </c>
      <c r="D13" s="4"/>
      <c r="AQ13" s="76" t="s">
        <v>144</v>
      </c>
      <c r="AR13" s="76"/>
      <c r="AS13" s="76"/>
      <c r="AT13" s="76"/>
      <c r="AU13" s="76"/>
      <c r="AV13" s="76"/>
      <c r="AW13" s="76"/>
      <c r="AX13" s="76"/>
      <c r="AY13" s="75" t="s">
        <v>34</v>
      </c>
      <c r="AZ13" s="75"/>
      <c r="BA13" s="76" t="s">
        <v>145</v>
      </c>
      <c r="BB13" s="76"/>
      <c r="BC13" s="76"/>
      <c r="BD13" s="76"/>
      <c r="BE13" s="76"/>
      <c r="BF13" s="76"/>
      <c r="BG13" s="76"/>
      <c r="BH13" s="76"/>
      <c r="BI13" s="2" t="s">
        <v>35</v>
      </c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1:108" ht="1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1:108" s="5" customFormat="1" ht="13.5" customHeight="1">
      <c r="A15" s="57" t="s">
        <v>27</v>
      </c>
      <c r="B15" s="77"/>
      <c r="C15" s="77"/>
      <c r="D15" s="77"/>
      <c r="E15" s="77"/>
      <c r="F15" s="77"/>
      <c r="G15" s="77"/>
      <c r="H15" s="77"/>
      <c r="I15" s="78"/>
      <c r="J15" s="82" t="s"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8"/>
      <c r="BI15" s="57" t="s">
        <v>36</v>
      </c>
      <c r="BJ15" s="77"/>
      <c r="BK15" s="77"/>
      <c r="BL15" s="77"/>
      <c r="BM15" s="77"/>
      <c r="BN15" s="77"/>
      <c r="BO15" s="77"/>
      <c r="BP15" s="77"/>
      <c r="BQ15" s="77"/>
      <c r="BR15" s="77"/>
      <c r="BS15" s="78"/>
      <c r="BT15" s="23">
        <v>2022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5"/>
      <c r="CN15" s="57" t="s">
        <v>3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5" customFormat="1" ht="13.5">
      <c r="A16" s="79"/>
      <c r="B16" s="80"/>
      <c r="C16" s="80"/>
      <c r="D16" s="80"/>
      <c r="E16" s="80"/>
      <c r="F16" s="80"/>
      <c r="G16" s="80"/>
      <c r="H16" s="80"/>
      <c r="I16" s="81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1"/>
      <c r="BI16" s="79"/>
      <c r="BJ16" s="80"/>
      <c r="BK16" s="80"/>
      <c r="BL16" s="80"/>
      <c r="BM16" s="80"/>
      <c r="BN16" s="80"/>
      <c r="BO16" s="80"/>
      <c r="BP16" s="80"/>
      <c r="BQ16" s="80"/>
      <c r="BR16" s="80"/>
      <c r="BS16" s="81"/>
      <c r="BT16" s="23" t="s">
        <v>1</v>
      </c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2</v>
      </c>
      <c r="CE16" s="24"/>
      <c r="CF16" s="24"/>
      <c r="CG16" s="24"/>
      <c r="CH16" s="24"/>
      <c r="CI16" s="24"/>
      <c r="CJ16" s="24"/>
      <c r="CK16" s="24"/>
      <c r="CL16" s="24"/>
      <c r="CM16" s="25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5" customFormat="1" ht="15" customHeight="1">
      <c r="A17" s="19" t="s">
        <v>4</v>
      </c>
      <c r="B17" s="20"/>
      <c r="C17" s="20"/>
      <c r="D17" s="20"/>
      <c r="E17" s="20"/>
      <c r="F17" s="20"/>
      <c r="G17" s="20"/>
      <c r="H17" s="20"/>
      <c r="I17" s="21"/>
      <c r="J17" s="16" t="s">
        <v>37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3" t="s">
        <v>38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23" t="s">
        <v>38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88" t="s">
        <v>38</v>
      </c>
      <c r="CE17" s="89"/>
      <c r="CF17" s="89"/>
      <c r="CG17" s="89"/>
      <c r="CH17" s="89"/>
      <c r="CI17" s="89"/>
      <c r="CJ17" s="89"/>
      <c r="CK17" s="89"/>
      <c r="CL17" s="89"/>
      <c r="CM17" s="90"/>
      <c r="CN17" s="38" t="s">
        <v>38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5" customFormat="1" ht="30" customHeight="1">
      <c r="A18" s="19" t="s">
        <v>6</v>
      </c>
      <c r="B18" s="20"/>
      <c r="C18" s="20"/>
      <c r="D18" s="20"/>
      <c r="E18" s="20"/>
      <c r="F18" s="20"/>
      <c r="G18" s="20"/>
      <c r="H18" s="20"/>
      <c r="I18" s="21"/>
      <c r="J18" s="106" t="s">
        <v>96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8"/>
      <c r="BI18" s="23" t="s">
        <v>5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91">
        <v>805342.387985488</v>
      </c>
      <c r="BU18" s="92"/>
      <c r="BV18" s="92"/>
      <c r="BW18" s="92"/>
      <c r="BX18" s="92"/>
      <c r="BY18" s="92"/>
      <c r="BZ18" s="92"/>
      <c r="CA18" s="92"/>
      <c r="CB18" s="92"/>
      <c r="CC18" s="93"/>
      <c r="CD18" s="91">
        <v>1020960.77</v>
      </c>
      <c r="CE18" s="92"/>
      <c r="CF18" s="92"/>
      <c r="CG18" s="92"/>
      <c r="CH18" s="92"/>
      <c r="CI18" s="92"/>
      <c r="CJ18" s="92"/>
      <c r="CK18" s="92"/>
      <c r="CL18" s="92"/>
      <c r="CM18" s="93"/>
      <c r="CN18" s="16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s="5" customFormat="1" ht="30" customHeight="1">
      <c r="A19" s="19" t="s">
        <v>7</v>
      </c>
      <c r="B19" s="20"/>
      <c r="C19" s="20"/>
      <c r="D19" s="20"/>
      <c r="E19" s="20"/>
      <c r="F19" s="20"/>
      <c r="G19" s="20"/>
      <c r="H19" s="20"/>
      <c r="I19" s="21"/>
      <c r="J19" s="106" t="s">
        <v>97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8"/>
      <c r="BI19" s="23" t="s">
        <v>5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5"/>
      <c r="BT19" s="91">
        <v>186399.27045130832</v>
      </c>
      <c r="BU19" s="92"/>
      <c r="BV19" s="92"/>
      <c r="BW19" s="92"/>
      <c r="BX19" s="92"/>
      <c r="BY19" s="92"/>
      <c r="BZ19" s="92"/>
      <c r="CA19" s="92"/>
      <c r="CB19" s="92"/>
      <c r="CC19" s="93"/>
      <c r="CD19" s="91">
        <f>CD20+CD25+CD27+CD40+CD41</f>
        <v>184290.2466925859</v>
      </c>
      <c r="CE19" s="92"/>
      <c r="CF19" s="92"/>
      <c r="CG19" s="92"/>
      <c r="CH19" s="92"/>
      <c r="CI19" s="92"/>
      <c r="CJ19" s="92"/>
      <c r="CK19" s="92"/>
      <c r="CL19" s="92"/>
      <c r="CM19" s="93"/>
      <c r="CN19" s="68">
        <f>BT20+BT25+BT27+BT40+BT41</f>
        <v>162344.91889961422</v>
      </c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1:108" s="5" customFormat="1" ht="15" customHeight="1">
      <c r="A20" s="19" t="s">
        <v>8</v>
      </c>
      <c r="B20" s="20"/>
      <c r="C20" s="20"/>
      <c r="D20" s="20"/>
      <c r="E20" s="20"/>
      <c r="F20" s="20"/>
      <c r="G20" s="20"/>
      <c r="H20" s="20"/>
      <c r="I20" s="21"/>
      <c r="J20" s="16" t="s">
        <v>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/>
      <c r="BI20" s="23" t="s">
        <v>5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5"/>
      <c r="BT20" s="26">
        <v>10860.509656288232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>
        <f>CD21+CD23+CD22</f>
        <v>28313.998489999998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16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</row>
    <row r="21" spans="1:108" s="5" customFormat="1" ht="30" customHeight="1">
      <c r="A21" s="19" t="s">
        <v>11</v>
      </c>
      <c r="B21" s="20"/>
      <c r="C21" s="20"/>
      <c r="D21" s="20"/>
      <c r="E21" s="20"/>
      <c r="F21" s="20"/>
      <c r="G21" s="20"/>
      <c r="H21" s="20"/>
      <c r="I21" s="21"/>
      <c r="J21" s="16" t="s">
        <v>117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23" t="s">
        <v>5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5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v>3495.4080599999998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1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</row>
    <row r="22" spans="1:108" s="5" customFormat="1" ht="15" customHeight="1">
      <c r="A22" s="19" t="s">
        <v>13</v>
      </c>
      <c r="B22" s="20"/>
      <c r="C22" s="20"/>
      <c r="D22" s="20"/>
      <c r="E22" s="20"/>
      <c r="F22" s="20"/>
      <c r="G22" s="20"/>
      <c r="H22" s="20"/>
      <c r="I22" s="21"/>
      <c r="J22" s="16" t="s">
        <v>98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/>
      <c r="BI22" s="23" t="s">
        <v>5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26"/>
      <c r="BU22" s="27"/>
      <c r="BV22" s="27"/>
      <c r="BW22" s="27"/>
      <c r="BX22" s="27"/>
      <c r="BY22" s="27"/>
      <c r="BZ22" s="27"/>
      <c r="CA22" s="27"/>
      <c r="CB22" s="27"/>
      <c r="CC22" s="28"/>
      <c r="CD22" s="26"/>
      <c r="CE22" s="27"/>
      <c r="CF22" s="27"/>
      <c r="CG22" s="27"/>
      <c r="CH22" s="27"/>
      <c r="CI22" s="27"/>
      <c r="CJ22" s="27"/>
      <c r="CK22" s="27"/>
      <c r="CL22" s="27"/>
      <c r="CM22" s="28"/>
      <c r="CN22" s="16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s="5" customFormat="1" ht="58.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1"/>
      <c r="J23" s="16" t="s">
        <v>40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/>
      <c r="BI23" s="23" t="s">
        <v>5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5"/>
      <c r="BT23" s="26">
        <v>22550.985276425174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26">
        <v>24818.590429999997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16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s="5" customFormat="1" ht="15" customHeight="1">
      <c r="A24" s="19" t="s">
        <v>41</v>
      </c>
      <c r="B24" s="20"/>
      <c r="C24" s="20"/>
      <c r="D24" s="20"/>
      <c r="E24" s="20"/>
      <c r="F24" s="20"/>
      <c r="G24" s="20"/>
      <c r="H24" s="20"/>
      <c r="I24" s="21"/>
      <c r="J24" s="16" t="s">
        <v>12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23" t="s">
        <v>5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>
        <v>22550.985276425174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f>'[2]база ф. 1.6'!$I$20</f>
        <v>5713.32684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1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08" s="5" customFormat="1" ht="15" customHeight="1">
      <c r="A25" s="19" t="s">
        <v>10</v>
      </c>
      <c r="B25" s="20"/>
      <c r="C25" s="20"/>
      <c r="D25" s="20"/>
      <c r="E25" s="20"/>
      <c r="F25" s="20"/>
      <c r="G25" s="20"/>
      <c r="H25" s="20"/>
      <c r="I25" s="21"/>
      <c r="J25" s="16" t="s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/>
      <c r="BI25" s="23" t="s">
        <v>5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5"/>
      <c r="BT25" s="26">
        <v>125347.4309296057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f>'[2]база ф. 1.6'!$I$21</f>
        <v>134419.392205309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16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08" s="5" customFormat="1" ht="15" customHeight="1">
      <c r="A26" s="19" t="s">
        <v>42</v>
      </c>
      <c r="B26" s="20"/>
      <c r="C26" s="20"/>
      <c r="D26" s="20"/>
      <c r="E26" s="20"/>
      <c r="F26" s="20"/>
      <c r="G26" s="20"/>
      <c r="H26" s="20"/>
      <c r="I26" s="21"/>
      <c r="J26" s="16" t="s">
        <v>12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/>
      <c r="BI26" s="23" t="s">
        <v>5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85"/>
      <c r="BU26" s="86"/>
      <c r="BV26" s="86"/>
      <c r="BW26" s="86"/>
      <c r="BX26" s="86"/>
      <c r="BY26" s="86"/>
      <c r="BZ26" s="86"/>
      <c r="CA26" s="86"/>
      <c r="CB26" s="86"/>
      <c r="CC26" s="87"/>
      <c r="CD26" s="26"/>
      <c r="CE26" s="27"/>
      <c r="CF26" s="27"/>
      <c r="CG26" s="27"/>
      <c r="CH26" s="27"/>
      <c r="CI26" s="27"/>
      <c r="CJ26" s="27"/>
      <c r="CK26" s="27"/>
      <c r="CL26" s="27"/>
      <c r="CM26" s="28"/>
      <c r="CN26" s="16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s="5" customFormat="1" ht="30" customHeight="1">
      <c r="A27" s="19" t="s">
        <v>14</v>
      </c>
      <c r="B27" s="20"/>
      <c r="C27" s="20"/>
      <c r="D27" s="20"/>
      <c r="E27" s="20"/>
      <c r="F27" s="20"/>
      <c r="G27" s="20"/>
      <c r="H27" s="20"/>
      <c r="I27" s="21"/>
      <c r="J27" s="16" t="s">
        <v>99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/>
      <c r="BI27" s="23" t="s">
        <v>5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26">
        <v>26136.978313720287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118">
        <f>SUM(CD28:CM39)</f>
        <v>21556.855997276907</v>
      </c>
      <c r="CE27" s="119"/>
      <c r="CF27" s="119"/>
      <c r="CG27" s="119"/>
      <c r="CH27" s="119"/>
      <c r="CI27" s="119"/>
      <c r="CJ27" s="119"/>
      <c r="CK27" s="119"/>
      <c r="CL27" s="119"/>
      <c r="CM27" s="120"/>
      <c r="CN27" s="1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/>
    </row>
    <row r="28" spans="1:108" s="5" customFormat="1" ht="30" customHeight="1">
      <c r="A28" s="19" t="s">
        <v>43</v>
      </c>
      <c r="B28" s="20"/>
      <c r="C28" s="20"/>
      <c r="D28" s="20"/>
      <c r="E28" s="20"/>
      <c r="F28" s="20"/>
      <c r="G28" s="20"/>
      <c r="H28" s="20"/>
      <c r="I28" s="21"/>
      <c r="J28" s="109" t="s">
        <v>164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1"/>
      <c r="BI28" s="23" t="s">
        <v>5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26">
        <v>20920.190274215503</v>
      </c>
      <c r="BU28" s="27"/>
      <c r="BV28" s="27"/>
      <c r="BW28" s="27"/>
      <c r="BX28" s="27"/>
      <c r="BY28" s="27"/>
      <c r="BZ28" s="27"/>
      <c r="CA28" s="27"/>
      <c r="CB28" s="27"/>
      <c r="CC28" s="27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/>
    </row>
    <row r="29" spans="1:108" s="5" customFormat="1" ht="30" customHeight="1">
      <c r="A29" s="19" t="s">
        <v>45</v>
      </c>
      <c r="B29" s="20"/>
      <c r="C29" s="20"/>
      <c r="D29" s="20"/>
      <c r="E29" s="20"/>
      <c r="F29" s="20"/>
      <c r="G29" s="20"/>
      <c r="H29" s="20"/>
      <c r="I29" s="21"/>
      <c r="J29" s="109" t="s">
        <v>165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1"/>
      <c r="BI29" s="23" t="s">
        <v>5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26">
        <v>197.88812554225854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115">
        <v>1853.58431</v>
      </c>
      <c r="CE29" s="116"/>
      <c r="CF29" s="116"/>
      <c r="CG29" s="116"/>
      <c r="CH29" s="116"/>
      <c r="CI29" s="116"/>
      <c r="CJ29" s="116"/>
      <c r="CK29" s="116"/>
      <c r="CL29" s="116"/>
      <c r="CM29" s="117"/>
      <c r="CN29" s="1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</row>
    <row r="30" spans="1:108" s="5" customFormat="1" ht="42.75" customHeight="1">
      <c r="A30" s="19" t="s">
        <v>166</v>
      </c>
      <c r="B30" s="20"/>
      <c r="C30" s="20"/>
      <c r="D30" s="20"/>
      <c r="E30" s="20"/>
      <c r="F30" s="20"/>
      <c r="G30" s="20"/>
      <c r="H30" s="20"/>
      <c r="I30" s="21"/>
      <c r="J30" s="16" t="s">
        <v>167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1"/>
      <c r="BI30" s="23" t="s">
        <v>5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>
        <v>263.46022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16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</row>
    <row r="31" spans="1:108" s="5" customFormat="1" ht="30" customHeight="1">
      <c r="A31" s="19" t="s">
        <v>166</v>
      </c>
      <c r="B31" s="20"/>
      <c r="C31" s="20"/>
      <c r="D31" s="20"/>
      <c r="E31" s="20"/>
      <c r="F31" s="20"/>
      <c r="G31" s="20"/>
      <c r="H31" s="20"/>
      <c r="I31" s="21"/>
      <c r="J31" s="109" t="s">
        <v>168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1"/>
      <c r="BI31" s="23" t="s">
        <v>5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26">
        <v>2099.129998901433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v>3931.53337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1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</row>
    <row r="32" spans="1:108" s="5" customFormat="1" ht="30" customHeight="1">
      <c r="A32" s="19" t="s">
        <v>169</v>
      </c>
      <c r="B32" s="20"/>
      <c r="C32" s="20"/>
      <c r="D32" s="20"/>
      <c r="E32" s="20"/>
      <c r="F32" s="20"/>
      <c r="G32" s="20"/>
      <c r="H32" s="20"/>
      <c r="I32" s="21"/>
      <c r="J32" s="109" t="s">
        <v>170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1"/>
      <c r="BI32" s="23" t="s">
        <v>5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26">
        <v>559.774852554604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f>'[2]база ф. 1.6'!$I$64</f>
        <v>115.5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16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</row>
    <row r="33" spans="1:108" s="5" customFormat="1" ht="30" customHeight="1">
      <c r="A33" s="19" t="s">
        <v>171</v>
      </c>
      <c r="B33" s="20"/>
      <c r="C33" s="20"/>
      <c r="D33" s="20"/>
      <c r="E33" s="20"/>
      <c r="F33" s="20"/>
      <c r="G33" s="20"/>
      <c r="H33" s="20"/>
      <c r="I33" s="21"/>
      <c r="J33" s="109" t="s">
        <v>172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1"/>
      <c r="BI33" s="23" t="s">
        <v>5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>
        <v>235.5666347134053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f>'[3]база ф. 1.6'!$I$17</f>
        <v>706.5434300000001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112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</row>
    <row r="34" spans="1:108" s="5" customFormat="1" ht="30" customHeight="1">
      <c r="A34" s="19" t="s">
        <v>173</v>
      </c>
      <c r="B34" s="20"/>
      <c r="C34" s="20"/>
      <c r="D34" s="20"/>
      <c r="E34" s="20"/>
      <c r="F34" s="20"/>
      <c r="G34" s="20"/>
      <c r="H34" s="20"/>
      <c r="I34" s="21"/>
      <c r="J34" s="109" t="s">
        <v>174</v>
      </c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1"/>
      <c r="BI34" s="23" t="s">
        <v>5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5"/>
      <c r="BT34" s="26">
        <v>0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f>'[3]база ф. 1.6'!$I$63</f>
        <v>68.04325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16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</row>
    <row r="35" spans="1:108" s="5" customFormat="1" ht="30" customHeight="1">
      <c r="A35" s="19" t="s">
        <v>175</v>
      </c>
      <c r="B35" s="20"/>
      <c r="C35" s="20"/>
      <c r="D35" s="20"/>
      <c r="E35" s="20"/>
      <c r="F35" s="20"/>
      <c r="G35" s="20"/>
      <c r="H35" s="20"/>
      <c r="I35" s="21"/>
      <c r="J35" s="109" t="s">
        <v>176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1"/>
      <c r="BI35" s="23" t="s">
        <v>5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26">
        <v>1412.2690884338074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>
        <v>8574.39734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16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</row>
    <row r="36" spans="1:108" s="5" customFormat="1" ht="30" customHeight="1">
      <c r="A36" s="19" t="s">
        <v>177</v>
      </c>
      <c r="B36" s="20"/>
      <c r="C36" s="20"/>
      <c r="D36" s="20"/>
      <c r="E36" s="20"/>
      <c r="F36" s="20"/>
      <c r="G36" s="20"/>
      <c r="H36" s="20"/>
      <c r="I36" s="21"/>
      <c r="J36" s="109" t="s">
        <v>178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1"/>
      <c r="BI36" s="23" t="s">
        <v>5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26">
        <v>712.1593393592708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f>'[3]база ф. 1.6'!$I$65</f>
        <v>98.55807595060692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16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8"/>
    </row>
    <row r="37" spans="1:108" s="5" customFormat="1" ht="30" customHeight="1">
      <c r="A37" s="19" t="s">
        <v>179</v>
      </c>
      <c r="B37" s="20"/>
      <c r="C37" s="20"/>
      <c r="D37" s="20"/>
      <c r="E37" s="20"/>
      <c r="F37" s="20"/>
      <c r="G37" s="20"/>
      <c r="H37" s="20"/>
      <c r="I37" s="21"/>
      <c r="J37" s="16" t="s">
        <v>100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/>
      <c r="BI37" s="23" t="s">
        <v>5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26">
        <v>1503.3662752689163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f>'[3]база ф. 1.6'!$I$72</f>
        <v>5945.236001326301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16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8"/>
    </row>
    <row r="38" spans="1:108" s="5" customFormat="1" ht="15" customHeight="1">
      <c r="A38" s="19" t="s">
        <v>180</v>
      </c>
      <c r="B38" s="20"/>
      <c r="C38" s="20"/>
      <c r="D38" s="20"/>
      <c r="E38" s="20"/>
      <c r="F38" s="20"/>
      <c r="G38" s="20"/>
      <c r="H38" s="20"/>
      <c r="I38" s="21"/>
      <c r="J38" s="16" t="s">
        <v>44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/>
      <c r="BI38" s="23" t="s">
        <v>5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85"/>
      <c r="BU38" s="86"/>
      <c r="BV38" s="86"/>
      <c r="BW38" s="86"/>
      <c r="BX38" s="86"/>
      <c r="BY38" s="86"/>
      <c r="BZ38" s="86"/>
      <c r="CA38" s="86"/>
      <c r="CB38" s="86"/>
      <c r="CC38" s="87"/>
      <c r="CD38" s="85"/>
      <c r="CE38" s="86"/>
      <c r="CF38" s="86"/>
      <c r="CG38" s="86"/>
      <c r="CH38" s="86"/>
      <c r="CI38" s="86"/>
      <c r="CJ38" s="86"/>
      <c r="CK38" s="86"/>
      <c r="CL38" s="86"/>
      <c r="CM38" s="87"/>
      <c r="CN38" s="16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8"/>
    </row>
    <row r="39" spans="1:108" s="5" customFormat="1" ht="30" customHeight="1">
      <c r="A39" s="19" t="s">
        <v>181</v>
      </c>
      <c r="B39" s="20"/>
      <c r="C39" s="20"/>
      <c r="D39" s="20"/>
      <c r="E39" s="20"/>
      <c r="F39" s="20"/>
      <c r="G39" s="20"/>
      <c r="H39" s="20"/>
      <c r="I39" s="21"/>
      <c r="J39" s="16" t="s">
        <v>46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/>
      <c r="BI39" s="23" t="s">
        <v>5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85"/>
      <c r="BU39" s="86"/>
      <c r="BV39" s="86"/>
      <c r="BW39" s="86"/>
      <c r="BX39" s="86"/>
      <c r="BY39" s="86"/>
      <c r="BZ39" s="86"/>
      <c r="CA39" s="86"/>
      <c r="CB39" s="86"/>
      <c r="CC39" s="87"/>
      <c r="CD39" s="85"/>
      <c r="CE39" s="86"/>
      <c r="CF39" s="86"/>
      <c r="CG39" s="86"/>
      <c r="CH39" s="86"/>
      <c r="CI39" s="86"/>
      <c r="CJ39" s="86"/>
      <c r="CK39" s="86"/>
      <c r="CL39" s="86"/>
      <c r="CM39" s="87"/>
      <c r="CN39" s="16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8"/>
    </row>
    <row r="40" spans="1:108" s="5" customFormat="1" ht="45" customHeight="1">
      <c r="A40" s="19" t="s">
        <v>101</v>
      </c>
      <c r="B40" s="20"/>
      <c r="C40" s="20"/>
      <c r="D40" s="20"/>
      <c r="E40" s="20"/>
      <c r="F40" s="20"/>
      <c r="G40" s="20"/>
      <c r="H40" s="20"/>
      <c r="I40" s="21"/>
      <c r="J40" s="16" t="s">
        <v>134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/>
      <c r="BI40" s="23" t="s">
        <v>5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85"/>
      <c r="BU40" s="86"/>
      <c r="BV40" s="86"/>
      <c r="BW40" s="86"/>
      <c r="BX40" s="86"/>
      <c r="BY40" s="86"/>
      <c r="BZ40" s="86"/>
      <c r="CA40" s="86"/>
      <c r="CB40" s="86"/>
      <c r="CC40" s="87"/>
      <c r="CD40" s="85"/>
      <c r="CE40" s="86"/>
      <c r="CF40" s="86"/>
      <c r="CG40" s="86"/>
      <c r="CH40" s="86"/>
      <c r="CI40" s="86"/>
      <c r="CJ40" s="86"/>
      <c r="CK40" s="86"/>
      <c r="CL40" s="86"/>
      <c r="CM40" s="87"/>
      <c r="CN40" s="16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</row>
    <row r="41" spans="1:108" s="5" customFormat="1" ht="30" customHeight="1">
      <c r="A41" s="19" t="s">
        <v>102</v>
      </c>
      <c r="B41" s="20"/>
      <c r="C41" s="20"/>
      <c r="D41" s="20"/>
      <c r="E41" s="20"/>
      <c r="F41" s="20"/>
      <c r="G41" s="20"/>
      <c r="H41" s="20"/>
      <c r="I41" s="21"/>
      <c r="J41" s="16" t="s">
        <v>103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/>
      <c r="BI41" s="23" t="s">
        <v>5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85"/>
      <c r="BU41" s="86"/>
      <c r="BV41" s="86"/>
      <c r="BW41" s="86"/>
      <c r="BX41" s="86"/>
      <c r="BY41" s="86"/>
      <c r="BZ41" s="86"/>
      <c r="CA41" s="86"/>
      <c r="CB41" s="86"/>
      <c r="CC41" s="87"/>
      <c r="CD41" s="85"/>
      <c r="CE41" s="86"/>
      <c r="CF41" s="86"/>
      <c r="CG41" s="86"/>
      <c r="CH41" s="86"/>
      <c r="CI41" s="86"/>
      <c r="CJ41" s="86"/>
      <c r="CK41" s="86"/>
      <c r="CL41" s="86"/>
      <c r="CM41" s="87"/>
      <c r="CN41" s="16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8"/>
    </row>
    <row r="42" spans="1:108" s="5" customFormat="1" ht="30" customHeight="1">
      <c r="A42" s="19" t="s">
        <v>47</v>
      </c>
      <c r="B42" s="20"/>
      <c r="C42" s="20"/>
      <c r="D42" s="20"/>
      <c r="E42" s="20"/>
      <c r="F42" s="20"/>
      <c r="G42" s="20"/>
      <c r="H42" s="20"/>
      <c r="I42" s="21"/>
      <c r="J42" s="106" t="s">
        <v>48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8"/>
      <c r="BI42" s="23" t="s">
        <v>5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91">
        <v>586742.723905224</v>
      </c>
      <c r="BU42" s="92"/>
      <c r="BV42" s="92"/>
      <c r="BW42" s="92"/>
      <c r="BX42" s="92"/>
      <c r="BY42" s="92"/>
      <c r="BZ42" s="92"/>
      <c r="CA42" s="92"/>
      <c r="CB42" s="92"/>
      <c r="CC42" s="93"/>
      <c r="CD42" s="91">
        <f>CD43+CD44+CD45+CD46+CD47+CD48+CD49+CD50+CD51+CD52+CD54+CD55</f>
        <v>656508.3938259848</v>
      </c>
      <c r="CE42" s="92"/>
      <c r="CF42" s="92"/>
      <c r="CG42" s="92"/>
      <c r="CH42" s="92"/>
      <c r="CI42" s="92"/>
      <c r="CJ42" s="92"/>
      <c r="CK42" s="92"/>
      <c r="CL42" s="92"/>
      <c r="CM42" s="93"/>
      <c r="CN42" s="68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8"/>
    </row>
    <row r="43" spans="1:108" s="5" customFormat="1" ht="15" customHeight="1">
      <c r="A43" s="19" t="s">
        <v>49</v>
      </c>
      <c r="B43" s="20"/>
      <c r="C43" s="20"/>
      <c r="D43" s="20"/>
      <c r="E43" s="20"/>
      <c r="F43" s="20"/>
      <c r="G43" s="20"/>
      <c r="H43" s="20"/>
      <c r="I43" s="21"/>
      <c r="J43" s="16" t="s">
        <v>50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/>
      <c r="BI43" s="23" t="s">
        <v>5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26">
        <v>5308.820924999999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f>'[3]база ф. 1.6'!$I$18</f>
        <v>5519.11548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16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8"/>
    </row>
    <row r="44" spans="1:108" s="5" customFormat="1" ht="45" customHeight="1">
      <c r="A44" s="19" t="s">
        <v>51</v>
      </c>
      <c r="B44" s="20"/>
      <c r="C44" s="20"/>
      <c r="D44" s="20"/>
      <c r="E44" s="20"/>
      <c r="F44" s="20"/>
      <c r="G44" s="20"/>
      <c r="H44" s="20"/>
      <c r="I44" s="21"/>
      <c r="J44" s="16" t="s">
        <v>52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/>
      <c r="BI44" s="23" t="s">
        <v>5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5"/>
      <c r="BT44" s="26"/>
      <c r="BU44" s="27"/>
      <c r="BV44" s="27"/>
      <c r="BW44" s="27"/>
      <c r="BX44" s="27"/>
      <c r="BY44" s="27"/>
      <c r="BZ44" s="27"/>
      <c r="CA44" s="27"/>
      <c r="CB44" s="27"/>
      <c r="CC44" s="28"/>
      <c r="CD44" s="26"/>
      <c r="CE44" s="27"/>
      <c r="CF44" s="27"/>
      <c r="CG44" s="27"/>
      <c r="CH44" s="27"/>
      <c r="CI44" s="27"/>
      <c r="CJ44" s="27"/>
      <c r="CK44" s="27"/>
      <c r="CL44" s="27"/>
      <c r="CM44" s="28"/>
      <c r="CN44" s="16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8"/>
    </row>
    <row r="45" spans="1:108" s="5" customFormat="1" ht="15" customHeight="1">
      <c r="A45" s="19" t="s">
        <v>53</v>
      </c>
      <c r="B45" s="20"/>
      <c r="C45" s="20"/>
      <c r="D45" s="20"/>
      <c r="E45" s="20"/>
      <c r="F45" s="20"/>
      <c r="G45" s="20"/>
      <c r="H45" s="20"/>
      <c r="I45" s="21"/>
      <c r="J45" s="16" t="s">
        <v>54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/>
      <c r="BI45" s="23" t="s">
        <v>5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6">
        <v>22080.51175272459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f>5921.11639+5910.11636</f>
        <v>11831.23275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16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8"/>
    </row>
    <row r="46" spans="1:108" s="5" customFormat="1" ht="15" customHeight="1">
      <c r="A46" s="19" t="s">
        <v>55</v>
      </c>
      <c r="B46" s="20"/>
      <c r="C46" s="20"/>
      <c r="D46" s="20"/>
      <c r="E46" s="20"/>
      <c r="F46" s="20"/>
      <c r="G46" s="20"/>
      <c r="H46" s="20"/>
      <c r="I46" s="21"/>
      <c r="J46" s="16" t="s">
        <v>22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/>
      <c r="BI46" s="23" t="s">
        <v>5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5"/>
      <c r="BT46" s="26">
        <v>38853.27953341173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>
        <f>'[3]база ф. 1.6'!$I$29</f>
        <v>33899.39851310339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16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8"/>
    </row>
    <row r="47" spans="1:108" s="5" customFormat="1" ht="45" customHeight="1">
      <c r="A47" s="19" t="s">
        <v>56</v>
      </c>
      <c r="B47" s="20"/>
      <c r="C47" s="20"/>
      <c r="D47" s="20"/>
      <c r="E47" s="20"/>
      <c r="F47" s="20"/>
      <c r="G47" s="20"/>
      <c r="H47" s="20"/>
      <c r="I47" s="21"/>
      <c r="J47" s="16" t="s">
        <v>104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/>
      <c r="BI47" s="23" t="s">
        <v>5</v>
      </c>
      <c r="BJ47" s="24"/>
      <c r="BK47" s="24"/>
      <c r="BL47" s="24"/>
      <c r="BM47" s="24"/>
      <c r="BN47" s="24"/>
      <c r="BO47" s="24"/>
      <c r="BP47" s="24"/>
      <c r="BQ47" s="24"/>
      <c r="BR47" s="24"/>
      <c r="BS47" s="25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16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8"/>
    </row>
    <row r="48" spans="1:108" s="5" customFormat="1" ht="15" customHeight="1">
      <c r="A48" s="19" t="s">
        <v>57</v>
      </c>
      <c r="B48" s="20"/>
      <c r="C48" s="20"/>
      <c r="D48" s="20"/>
      <c r="E48" s="20"/>
      <c r="F48" s="20"/>
      <c r="G48" s="20"/>
      <c r="H48" s="20"/>
      <c r="I48" s="21"/>
      <c r="J48" s="16" t="s">
        <v>105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/>
      <c r="BI48" s="23" t="s">
        <v>5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26">
        <v>205036.1357509755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f>'[3]база ф. 1.6'!$I$30</f>
        <v>265988.56209288153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16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8"/>
    </row>
    <row r="49" spans="1:108" s="5" customFormat="1" ht="15" customHeight="1">
      <c r="A49" s="19" t="s">
        <v>58</v>
      </c>
      <c r="B49" s="20"/>
      <c r="C49" s="20"/>
      <c r="D49" s="20"/>
      <c r="E49" s="20"/>
      <c r="F49" s="20"/>
      <c r="G49" s="20"/>
      <c r="H49" s="20"/>
      <c r="I49" s="21"/>
      <c r="J49" s="16" t="s">
        <v>106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/>
      <c r="BI49" s="23" t="s">
        <v>5</v>
      </c>
      <c r="BJ49" s="24"/>
      <c r="BK49" s="24"/>
      <c r="BL49" s="24"/>
      <c r="BM49" s="24"/>
      <c r="BN49" s="24"/>
      <c r="BO49" s="24"/>
      <c r="BP49" s="24"/>
      <c r="BQ49" s="24"/>
      <c r="BR49" s="24"/>
      <c r="BS49" s="25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16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8"/>
    </row>
    <row r="50" spans="1:108" s="5" customFormat="1" ht="15" customHeight="1">
      <c r="A50" s="19" t="s">
        <v>62</v>
      </c>
      <c r="B50" s="20"/>
      <c r="C50" s="20"/>
      <c r="D50" s="20"/>
      <c r="E50" s="20"/>
      <c r="F50" s="20"/>
      <c r="G50" s="20"/>
      <c r="H50" s="20"/>
      <c r="I50" s="21"/>
      <c r="J50" s="16" t="s">
        <v>23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/>
      <c r="BI50" s="23" t="s">
        <v>5</v>
      </c>
      <c r="BJ50" s="24"/>
      <c r="BK50" s="24"/>
      <c r="BL50" s="24"/>
      <c r="BM50" s="24"/>
      <c r="BN50" s="24"/>
      <c r="BO50" s="24"/>
      <c r="BP50" s="24"/>
      <c r="BQ50" s="24"/>
      <c r="BR50" s="24"/>
      <c r="BS50" s="25"/>
      <c r="BT50" s="26">
        <v>226923.39596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231315.33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1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8"/>
    </row>
    <row r="51" spans="1:108" s="5" customFormat="1" ht="15" customHeight="1">
      <c r="A51" s="19" t="s">
        <v>107</v>
      </c>
      <c r="B51" s="20"/>
      <c r="C51" s="20"/>
      <c r="D51" s="20"/>
      <c r="E51" s="20"/>
      <c r="F51" s="20"/>
      <c r="G51" s="20"/>
      <c r="H51" s="20"/>
      <c r="I51" s="21"/>
      <c r="J51" s="16" t="s">
        <v>24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/>
      <c r="BI51" s="23" t="s">
        <v>5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26">
        <v>88540.5799831122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106715.42962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16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8"/>
    </row>
    <row r="52" spans="1:108" s="5" customFormat="1" ht="72.75" customHeight="1">
      <c r="A52" s="19" t="s">
        <v>108</v>
      </c>
      <c r="B52" s="20"/>
      <c r="C52" s="20"/>
      <c r="D52" s="20"/>
      <c r="E52" s="20"/>
      <c r="F52" s="20"/>
      <c r="G52" s="20"/>
      <c r="H52" s="20"/>
      <c r="I52" s="21"/>
      <c r="J52" s="16" t="s">
        <v>59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/>
      <c r="BI52" s="23" t="s">
        <v>5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26">
        <v>0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>
        <v>1239.32537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16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8"/>
    </row>
    <row r="53" spans="1:108" s="5" customFormat="1" ht="30" customHeight="1">
      <c r="A53" s="19" t="s">
        <v>109</v>
      </c>
      <c r="B53" s="20"/>
      <c r="C53" s="20"/>
      <c r="D53" s="20"/>
      <c r="E53" s="20"/>
      <c r="F53" s="20"/>
      <c r="G53" s="20"/>
      <c r="H53" s="20"/>
      <c r="I53" s="21"/>
      <c r="J53" s="16" t="s">
        <v>60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/>
      <c r="BI53" s="23" t="s">
        <v>61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85"/>
      <c r="BU53" s="86"/>
      <c r="BV53" s="86"/>
      <c r="BW53" s="86"/>
      <c r="BX53" s="86"/>
      <c r="BY53" s="86"/>
      <c r="BZ53" s="86"/>
      <c r="CA53" s="86"/>
      <c r="CB53" s="86"/>
      <c r="CC53" s="87"/>
      <c r="CD53" s="26">
        <v>26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16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8"/>
    </row>
    <row r="54" spans="1:108" s="5" customFormat="1" ht="111.75" customHeight="1">
      <c r="A54" s="19" t="s">
        <v>110</v>
      </c>
      <c r="B54" s="20"/>
      <c r="C54" s="20"/>
      <c r="D54" s="20"/>
      <c r="E54" s="20"/>
      <c r="F54" s="20"/>
      <c r="G54" s="20"/>
      <c r="H54" s="20"/>
      <c r="I54" s="21"/>
      <c r="J54" s="16" t="s">
        <v>63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/>
      <c r="BI54" s="23" t="s">
        <v>5</v>
      </c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85"/>
      <c r="BU54" s="86"/>
      <c r="BV54" s="86"/>
      <c r="BW54" s="86"/>
      <c r="BX54" s="86"/>
      <c r="BY54" s="86"/>
      <c r="BZ54" s="86"/>
      <c r="CA54" s="86"/>
      <c r="CB54" s="86"/>
      <c r="CC54" s="87"/>
      <c r="CD54" s="85"/>
      <c r="CE54" s="86"/>
      <c r="CF54" s="86"/>
      <c r="CG54" s="86"/>
      <c r="CH54" s="86"/>
      <c r="CI54" s="86"/>
      <c r="CJ54" s="86"/>
      <c r="CK54" s="86"/>
      <c r="CL54" s="86"/>
      <c r="CM54" s="87"/>
      <c r="CN54" s="16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08" s="5" customFormat="1" ht="30" customHeight="1">
      <c r="A55" s="19" t="s">
        <v>111</v>
      </c>
      <c r="B55" s="20"/>
      <c r="C55" s="20"/>
      <c r="D55" s="20"/>
      <c r="E55" s="20"/>
      <c r="F55" s="20"/>
      <c r="G55" s="20"/>
      <c r="H55" s="20"/>
      <c r="I55" s="21"/>
      <c r="J55" s="16" t="s">
        <v>112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/>
      <c r="BI55" s="23" t="s">
        <v>5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85"/>
      <c r="BU55" s="86"/>
      <c r="BV55" s="86"/>
      <c r="BW55" s="86"/>
      <c r="BX55" s="86"/>
      <c r="BY55" s="86"/>
      <c r="BZ55" s="86"/>
      <c r="CA55" s="86"/>
      <c r="CB55" s="86"/>
      <c r="CC55" s="87"/>
      <c r="CD55" s="85"/>
      <c r="CE55" s="86"/>
      <c r="CF55" s="86"/>
      <c r="CG55" s="86"/>
      <c r="CH55" s="86"/>
      <c r="CI55" s="86"/>
      <c r="CJ55" s="86"/>
      <c r="CK55" s="86"/>
      <c r="CL55" s="86"/>
      <c r="CM55" s="87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s="5" customFormat="1" ht="45" customHeight="1">
      <c r="A56" s="19" t="s">
        <v>15</v>
      </c>
      <c r="B56" s="20"/>
      <c r="C56" s="20"/>
      <c r="D56" s="20"/>
      <c r="E56" s="20"/>
      <c r="F56" s="20"/>
      <c r="G56" s="20"/>
      <c r="H56" s="20"/>
      <c r="I56" s="21"/>
      <c r="J56" s="16" t="s">
        <v>25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8"/>
      <c r="BI56" s="23" t="s">
        <v>5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6">
        <v>32200.393628955466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85"/>
      <c r="CE56" s="86"/>
      <c r="CF56" s="86"/>
      <c r="CG56" s="86"/>
      <c r="CH56" s="86"/>
      <c r="CI56" s="86"/>
      <c r="CJ56" s="86"/>
      <c r="CK56" s="86"/>
      <c r="CL56" s="86"/>
      <c r="CM56" s="87"/>
      <c r="CN56" s="16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s="5" customFormat="1" ht="30" customHeight="1">
      <c r="A57" s="19" t="s">
        <v>16</v>
      </c>
      <c r="B57" s="20"/>
      <c r="C57" s="20"/>
      <c r="D57" s="20"/>
      <c r="E57" s="20"/>
      <c r="F57" s="20"/>
      <c r="G57" s="20"/>
      <c r="H57" s="20"/>
      <c r="I57" s="21"/>
      <c r="J57" s="16" t="s">
        <v>64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8"/>
      <c r="BI57" s="23" t="s">
        <v>5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6">
        <v>22550.985276425174</v>
      </c>
      <c r="BU57" s="27"/>
      <c r="BV57" s="27"/>
      <c r="BW57" s="27"/>
      <c r="BX57" s="27"/>
      <c r="BY57" s="27"/>
      <c r="BZ57" s="27"/>
      <c r="CA57" s="27"/>
      <c r="CB57" s="27"/>
      <c r="CC57" s="28"/>
      <c r="CD57" s="26">
        <f>CD23</f>
        <v>24818.590429999997</v>
      </c>
      <c r="CE57" s="27"/>
      <c r="CF57" s="27"/>
      <c r="CG57" s="27"/>
      <c r="CH57" s="27"/>
      <c r="CI57" s="27"/>
      <c r="CJ57" s="27"/>
      <c r="CK57" s="27"/>
      <c r="CL57" s="27"/>
      <c r="CM57" s="28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s="5" customFormat="1" ht="45" customHeight="1">
      <c r="A58" s="19" t="s">
        <v>17</v>
      </c>
      <c r="B58" s="20"/>
      <c r="C58" s="20"/>
      <c r="D58" s="20"/>
      <c r="E58" s="20"/>
      <c r="F58" s="20"/>
      <c r="G58" s="20"/>
      <c r="H58" s="20"/>
      <c r="I58" s="21"/>
      <c r="J58" s="16" t="s">
        <v>65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/>
      <c r="BI58" s="23" t="s">
        <v>5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26">
        <v>107070.57784700001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f>'[3]база ф. 1.6'!$I$10</f>
        <v>81835.33799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08" s="5" customFormat="1" ht="30" customHeight="1">
      <c r="A59" s="19" t="s">
        <v>7</v>
      </c>
      <c r="B59" s="20"/>
      <c r="C59" s="20"/>
      <c r="D59" s="20"/>
      <c r="E59" s="20"/>
      <c r="F59" s="20"/>
      <c r="G59" s="20"/>
      <c r="H59" s="20"/>
      <c r="I59" s="21"/>
      <c r="J59" s="16" t="s">
        <v>113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/>
      <c r="BI59" s="23" t="s">
        <v>66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103">
        <v>39.6163</v>
      </c>
      <c r="BU59" s="104"/>
      <c r="BV59" s="104"/>
      <c r="BW59" s="104"/>
      <c r="BX59" s="104"/>
      <c r="BY59" s="104"/>
      <c r="BZ59" s="104"/>
      <c r="CA59" s="104"/>
      <c r="CB59" s="104"/>
      <c r="CC59" s="105"/>
      <c r="CD59" s="26">
        <v>27.157421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08" s="5" customFormat="1" ht="60" customHeight="1">
      <c r="A60" s="19" t="s">
        <v>47</v>
      </c>
      <c r="B60" s="20"/>
      <c r="C60" s="20"/>
      <c r="D60" s="20"/>
      <c r="E60" s="20"/>
      <c r="F60" s="20"/>
      <c r="G60" s="20"/>
      <c r="H60" s="20"/>
      <c r="I60" s="21"/>
      <c r="J60" s="16" t="s">
        <v>114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/>
      <c r="BI60" s="23" t="s">
        <v>5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25"/>
      <c r="BT60" s="26">
        <v>2702.69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>
        <f>CD58/CD59</f>
        <v>3013.3692735403706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08" s="5" customFormat="1" ht="57" customHeight="1">
      <c r="A61" s="19" t="s">
        <v>26</v>
      </c>
      <c r="B61" s="20"/>
      <c r="C61" s="20"/>
      <c r="D61" s="20"/>
      <c r="E61" s="20"/>
      <c r="F61" s="20"/>
      <c r="G61" s="20"/>
      <c r="H61" s="20"/>
      <c r="I61" s="21"/>
      <c r="J61" s="16" t="s">
        <v>68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8"/>
      <c r="BI61" s="23" t="s">
        <v>38</v>
      </c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26" t="s">
        <v>38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 t="s">
        <v>38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38" t="s">
        <v>38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5" customFormat="1" ht="30" customHeight="1">
      <c r="A62" s="54" t="s">
        <v>6</v>
      </c>
      <c r="B62" s="55"/>
      <c r="C62" s="55"/>
      <c r="D62" s="55"/>
      <c r="E62" s="55"/>
      <c r="F62" s="55"/>
      <c r="G62" s="55"/>
      <c r="H62" s="55"/>
      <c r="I62" s="56"/>
      <c r="J62" s="31" t="s">
        <v>69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3"/>
      <c r="BI62" s="88" t="s">
        <v>70</v>
      </c>
      <c r="BJ62" s="89"/>
      <c r="BK62" s="89"/>
      <c r="BL62" s="89"/>
      <c r="BM62" s="89"/>
      <c r="BN62" s="89"/>
      <c r="BO62" s="89"/>
      <c r="BP62" s="89"/>
      <c r="BQ62" s="89"/>
      <c r="BR62" s="89"/>
      <c r="BS62" s="90"/>
      <c r="BT62" s="100">
        <v>4311</v>
      </c>
      <c r="BU62" s="101"/>
      <c r="BV62" s="101"/>
      <c r="BW62" s="101"/>
      <c r="BX62" s="101"/>
      <c r="BY62" s="101"/>
      <c r="BZ62" s="101"/>
      <c r="CA62" s="101"/>
      <c r="CB62" s="101"/>
      <c r="CC62" s="102"/>
      <c r="CD62" s="100">
        <v>5697</v>
      </c>
      <c r="CE62" s="101"/>
      <c r="CF62" s="101"/>
      <c r="CG62" s="101"/>
      <c r="CH62" s="101"/>
      <c r="CI62" s="101"/>
      <c r="CJ62" s="101"/>
      <c r="CK62" s="101"/>
      <c r="CL62" s="101"/>
      <c r="CM62" s="102"/>
      <c r="CN62" s="31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5" customFormat="1" ht="31.5" customHeight="1">
      <c r="A63" s="54" t="s">
        <v>71</v>
      </c>
      <c r="B63" s="55"/>
      <c r="C63" s="55"/>
      <c r="D63" s="55"/>
      <c r="E63" s="55"/>
      <c r="F63" s="55"/>
      <c r="G63" s="55"/>
      <c r="H63" s="55"/>
      <c r="I63" s="56"/>
      <c r="J63" s="94" t="s">
        <v>72</v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6"/>
      <c r="BI63" s="97" t="s">
        <v>182</v>
      </c>
      <c r="BJ63" s="98"/>
      <c r="BK63" s="98"/>
      <c r="BL63" s="98"/>
      <c r="BM63" s="98"/>
      <c r="BN63" s="98"/>
      <c r="BO63" s="98"/>
      <c r="BP63" s="98"/>
      <c r="BQ63" s="98"/>
      <c r="BR63" s="98"/>
      <c r="BS63" s="99"/>
      <c r="BT63" s="91">
        <v>769.1</v>
      </c>
      <c r="BU63" s="92"/>
      <c r="BV63" s="92"/>
      <c r="BW63" s="92"/>
      <c r="BX63" s="92"/>
      <c r="BY63" s="92"/>
      <c r="BZ63" s="92"/>
      <c r="CA63" s="92"/>
      <c r="CB63" s="92"/>
      <c r="CC63" s="93"/>
      <c r="CD63" s="91">
        <v>868.33</v>
      </c>
      <c r="CE63" s="92"/>
      <c r="CF63" s="92"/>
      <c r="CG63" s="92"/>
      <c r="CH63" s="92"/>
      <c r="CI63" s="92"/>
      <c r="CJ63" s="92"/>
      <c r="CK63" s="92"/>
      <c r="CL63" s="92"/>
      <c r="CM63" s="93"/>
      <c r="CN63" s="31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5" customFormat="1" ht="30" customHeight="1">
      <c r="A64" s="54" t="s">
        <v>183</v>
      </c>
      <c r="B64" s="55"/>
      <c r="C64" s="55"/>
      <c r="D64" s="55"/>
      <c r="E64" s="55"/>
      <c r="F64" s="55"/>
      <c r="G64" s="55"/>
      <c r="H64" s="55"/>
      <c r="I64" s="56"/>
      <c r="J64" s="31" t="s">
        <v>184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3"/>
      <c r="BI64" s="88" t="s">
        <v>182</v>
      </c>
      <c r="BJ64" s="89"/>
      <c r="BK64" s="89"/>
      <c r="BL64" s="89"/>
      <c r="BM64" s="89"/>
      <c r="BN64" s="89"/>
      <c r="BO64" s="89"/>
      <c r="BP64" s="89"/>
      <c r="BQ64" s="89"/>
      <c r="BR64" s="89"/>
      <c r="BS64" s="90"/>
      <c r="BT64" s="26">
        <v>38.49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v>29.229999999999997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31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5" customFormat="1" ht="30" customHeight="1">
      <c r="A65" s="54" t="s">
        <v>185</v>
      </c>
      <c r="B65" s="55"/>
      <c r="C65" s="55"/>
      <c r="D65" s="55"/>
      <c r="E65" s="55"/>
      <c r="F65" s="55"/>
      <c r="G65" s="55"/>
      <c r="H65" s="55"/>
      <c r="I65" s="56"/>
      <c r="J65" s="31" t="s">
        <v>186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3"/>
      <c r="BI65" s="88" t="s">
        <v>182</v>
      </c>
      <c r="BJ65" s="89"/>
      <c r="BK65" s="89"/>
      <c r="BL65" s="89"/>
      <c r="BM65" s="89"/>
      <c r="BN65" s="89"/>
      <c r="BO65" s="89"/>
      <c r="BP65" s="89"/>
      <c r="BQ65" s="89"/>
      <c r="BR65" s="89"/>
      <c r="BS65" s="90"/>
      <c r="BT65" s="26">
        <v>582.4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>
        <v>662.39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1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5" customFormat="1" ht="30" customHeight="1">
      <c r="A66" s="54" t="s">
        <v>187</v>
      </c>
      <c r="B66" s="55"/>
      <c r="C66" s="55"/>
      <c r="D66" s="55"/>
      <c r="E66" s="55"/>
      <c r="F66" s="55"/>
      <c r="G66" s="55"/>
      <c r="H66" s="55"/>
      <c r="I66" s="56"/>
      <c r="J66" s="31" t="s">
        <v>188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3"/>
      <c r="BI66" s="88" t="s">
        <v>182</v>
      </c>
      <c r="BJ66" s="89"/>
      <c r="BK66" s="89"/>
      <c r="BL66" s="89"/>
      <c r="BM66" s="89"/>
      <c r="BN66" s="89"/>
      <c r="BO66" s="89"/>
      <c r="BP66" s="89"/>
      <c r="BQ66" s="89"/>
      <c r="BR66" s="89"/>
      <c r="BS66" s="90"/>
      <c r="BT66" s="26">
        <v>148.21</v>
      </c>
      <c r="BU66" s="27"/>
      <c r="BV66" s="27"/>
      <c r="BW66" s="27"/>
      <c r="BX66" s="27"/>
      <c r="BY66" s="27"/>
      <c r="BZ66" s="27"/>
      <c r="CA66" s="27"/>
      <c r="CB66" s="27"/>
      <c r="CC66" s="28"/>
      <c r="CD66" s="26">
        <v>176.70999999999998</v>
      </c>
      <c r="CE66" s="27"/>
      <c r="CF66" s="27"/>
      <c r="CG66" s="27"/>
      <c r="CH66" s="27"/>
      <c r="CI66" s="27"/>
      <c r="CJ66" s="27"/>
      <c r="CK66" s="27"/>
      <c r="CL66" s="27"/>
      <c r="CM66" s="28"/>
      <c r="CN66" s="31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5" customFormat="1" ht="30" customHeight="1">
      <c r="A67" s="54" t="s">
        <v>74</v>
      </c>
      <c r="B67" s="55"/>
      <c r="C67" s="55"/>
      <c r="D67" s="55"/>
      <c r="E67" s="55"/>
      <c r="F67" s="55"/>
      <c r="G67" s="55"/>
      <c r="H67" s="55"/>
      <c r="I67" s="56"/>
      <c r="J67" s="31" t="s">
        <v>75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3"/>
      <c r="BI67" s="88" t="s">
        <v>76</v>
      </c>
      <c r="BJ67" s="89"/>
      <c r="BK67" s="89"/>
      <c r="BL67" s="89"/>
      <c r="BM67" s="89"/>
      <c r="BN67" s="89"/>
      <c r="BO67" s="89"/>
      <c r="BP67" s="89"/>
      <c r="BQ67" s="89"/>
      <c r="BR67" s="89"/>
      <c r="BS67" s="90"/>
      <c r="BT67" s="91">
        <v>2475.683</v>
      </c>
      <c r="BU67" s="92"/>
      <c r="BV67" s="92"/>
      <c r="BW67" s="92"/>
      <c r="BX67" s="92"/>
      <c r="BY67" s="92"/>
      <c r="BZ67" s="92"/>
      <c r="CA67" s="92"/>
      <c r="CB67" s="92"/>
      <c r="CC67" s="93"/>
      <c r="CD67" s="91">
        <v>2753.686</v>
      </c>
      <c r="CE67" s="92"/>
      <c r="CF67" s="92"/>
      <c r="CG67" s="92"/>
      <c r="CH67" s="92"/>
      <c r="CI67" s="92"/>
      <c r="CJ67" s="92"/>
      <c r="CK67" s="92"/>
      <c r="CL67" s="92"/>
      <c r="CM67" s="93"/>
      <c r="CN67" s="31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5" customFormat="1" ht="48" customHeight="1">
      <c r="A68" s="54" t="s">
        <v>152</v>
      </c>
      <c r="B68" s="55"/>
      <c r="C68" s="55"/>
      <c r="D68" s="55"/>
      <c r="E68" s="55"/>
      <c r="F68" s="55"/>
      <c r="G68" s="55"/>
      <c r="H68" s="55"/>
      <c r="I68" s="56"/>
      <c r="J68" s="31" t="s">
        <v>189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3"/>
      <c r="BI68" s="88" t="s">
        <v>76</v>
      </c>
      <c r="BJ68" s="89"/>
      <c r="BK68" s="89"/>
      <c r="BL68" s="89"/>
      <c r="BM68" s="89"/>
      <c r="BN68" s="89"/>
      <c r="BO68" s="89"/>
      <c r="BP68" s="89"/>
      <c r="BQ68" s="89"/>
      <c r="BR68" s="89"/>
      <c r="BS68" s="90"/>
      <c r="BT68" s="26">
        <v>1404.527</v>
      </c>
      <c r="BU68" s="27"/>
      <c r="BV68" s="27"/>
      <c r="BW68" s="27"/>
      <c r="BX68" s="27"/>
      <c r="BY68" s="27"/>
      <c r="BZ68" s="27"/>
      <c r="CA68" s="27"/>
      <c r="CB68" s="27"/>
      <c r="CC68" s="28"/>
      <c r="CD68" s="26">
        <v>1485.976</v>
      </c>
      <c r="CE68" s="27"/>
      <c r="CF68" s="27"/>
      <c r="CG68" s="27"/>
      <c r="CH68" s="27"/>
      <c r="CI68" s="27"/>
      <c r="CJ68" s="27"/>
      <c r="CK68" s="27"/>
      <c r="CL68" s="27"/>
      <c r="CM68" s="28"/>
      <c r="CN68" s="31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5" customFormat="1" ht="48" customHeight="1">
      <c r="A69" s="54" t="s">
        <v>153</v>
      </c>
      <c r="B69" s="55"/>
      <c r="C69" s="55"/>
      <c r="D69" s="55"/>
      <c r="E69" s="55"/>
      <c r="F69" s="55"/>
      <c r="G69" s="55"/>
      <c r="H69" s="55"/>
      <c r="I69" s="56"/>
      <c r="J69" s="31" t="s">
        <v>190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3"/>
      <c r="BI69" s="88" t="s">
        <v>76</v>
      </c>
      <c r="BJ69" s="89"/>
      <c r="BK69" s="89"/>
      <c r="BL69" s="89"/>
      <c r="BM69" s="89"/>
      <c r="BN69" s="89"/>
      <c r="BO69" s="89"/>
      <c r="BP69" s="89"/>
      <c r="BQ69" s="89"/>
      <c r="BR69" s="89"/>
      <c r="BS69" s="90"/>
      <c r="BT69" s="26">
        <v>1071.157</v>
      </c>
      <c r="BU69" s="27"/>
      <c r="BV69" s="27"/>
      <c r="BW69" s="27"/>
      <c r="BX69" s="27"/>
      <c r="BY69" s="27"/>
      <c r="BZ69" s="27"/>
      <c r="CA69" s="27"/>
      <c r="CB69" s="27"/>
      <c r="CC69" s="28"/>
      <c r="CD69" s="26">
        <v>1267.71</v>
      </c>
      <c r="CE69" s="27"/>
      <c r="CF69" s="27"/>
      <c r="CG69" s="27"/>
      <c r="CH69" s="27"/>
      <c r="CI69" s="27"/>
      <c r="CJ69" s="27"/>
      <c r="CK69" s="27"/>
      <c r="CL69" s="27"/>
      <c r="CM69" s="28"/>
      <c r="CN69" s="31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5" customFormat="1" ht="30" customHeight="1">
      <c r="A70" s="54" t="s">
        <v>77</v>
      </c>
      <c r="B70" s="55"/>
      <c r="C70" s="55"/>
      <c r="D70" s="55"/>
      <c r="E70" s="55"/>
      <c r="F70" s="55"/>
      <c r="G70" s="55"/>
      <c r="H70" s="55"/>
      <c r="I70" s="56"/>
      <c r="J70" s="31" t="s">
        <v>78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3"/>
      <c r="BI70" s="88" t="s">
        <v>76</v>
      </c>
      <c r="BJ70" s="89"/>
      <c r="BK70" s="89"/>
      <c r="BL70" s="89"/>
      <c r="BM70" s="89"/>
      <c r="BN70" s="89"/>
      <c r="BO70" s="89"/>
      <c r="BP70" s="89"/>
      <c r="BQ70" s="89"/>
      <c r="BR70" s="89"/>
      <c r="BS70" s="90"/>
      <c r="BT70" s="91">
        <v>6927.5</v>
      </c>
      <c r="BU70" s="92"/>
      <c r="BV70" s="92"/>
      <c r="BW70" s="92"/>
      <c r="BX70" s="92"/>
      <c r="BY70" s="92"/>
      <c r="BZ70" s="92"/>
      <c r="CA70" s="92"/>
      <c r="CB70" s="92"/>
      <c r="CC70" s="93"/>
      <c r="CD70" s="91">
        <v>7279.799</v>
      </c>
      <c r="CE70" s="92"/>
      <c r="CF70" s="92"/>
      <c r="CG70" s="92"/>
      <c r="CH70" s="92"/>
      <c r="CI70" s="92"/>
      <c r="CJ70" s="92"/>
      <c r="CK70" s="92"/>
      <c r="CL70" s="92"/>
      <c r="CM70" s="93"/>
      <c r="CN70" s="31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5" customFormat="1" ht="30" customHeight="1">
      <c r="A71" s="54" t="s">
        <v>191</v>
      </c>
      <c r="B71" s="55"/>
      <c r="C71" s="55"/>
      <c r="D71" s="55"/>
      <c r="E71" s="55"/>
      <c r="F71" s="55"/>
      <c r="G71" s="55"/>
      <c r="H71" s="55"/>
      <c r="I71" s="56"/>
      <c r="J71" s="31" t="s">
        <v>192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3"/>
      <c r="BI71" s="88" t="s">
        <v>76</v>
      </c>
      <c r="BJ71" s="89"/>
      <c r="BK71" s="89"/>
      <c r="BL71" s="89"/>
      <c r="BM71" s="89"/>
      <c r="BN71" s="89"/>
      <c r="BO71" s="89"/>
      <c r="BP71" s="89"/>
      <c r="BQ71" s="89"/>
      <c r="BR71" s="89"/>
      <c r="BS71" s="90"/>
      <c r="BT71" s="26">
        <v>6927.5</v>
      </c>
      <c r="BU71" s="27"/>
      <c r="BV71" s="27"/>
      <c r="BW71" s="27"/>
      <c r="BX71" s="27"/>
      <c r="BY71" s="27"/>
      <c r="BZ71" s="27"/>
      <c r="CA71" s="27"/>
      <c r="CB71" s="27"/>
      <c r="CC71" s="28"/>
      <c r="CD71" s="26">
        <v>7279.799</v>
      </c>
      <c r="CE71" s="27"/>
      <c r="CF71" s="27"/>
      <c r="CG71" s="27"/>
      <c r="CH71" s="27"/>
      <c r="CI71" s="27"/>
      <c r="CJ71" s="27"/>
      <c r="CK71" s="27"/>
      <c r="CL71" s="27"/>
      <c r="CM71" s="28"/>
      <c r="CN71" s="31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5" customFormat="1" ht="15" customHeight="1">
      <c r="A72" s="54" t="s">
        <v>79</v>
      </c>
      <c r="B72" s="55"/>
      <c r="C72" s="55"/>
      <c r="D72" s="55"/>
      <c r="E72" s="55"/>
      <c r="F72" s="55"/>
      <c r="G72" s="55"/>
      <c r="H72" s="55"/>
      <c r="I72" s="56"/>
      <c r="J72" s="31" t="s">
        <v>80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3"/>
      <c r="BI72" s="88" t="s">
        <v>81</v>
      </c>
      <c r="BJ72" s="89"/>
      <c r="BK72" s="89"/>
      <c r="BL72" s="89"/>
      <c r="BM72" s="89"/>
      <c r="BN72" s="89"/>
      <c r="BO72" s="89"/>
      <c r="BP72" s="89"/>
      <c r="BQ72" s="89"/>
      <c r="BR72" s="89"/>
      <c r="BS72" s="90"/>
      <c r="BT72" s="91">
        <v>775.9062</v>
      </c>
      <c r="BU72" s="92"/>
      <c r="BV72" s="92"/>
      <c r="BW72" s="92"/>
      <c r="BX72" s="92"/>
      <c r="BY72" s="92"/>
      <c r="BZ72" s="92"/>
      <c r="CA72" s="92"/>
      <c r="CB72" s="92"/>
      <c r="CC72" s="93"/>
      <c r="CD72" s="91">
        <v>865.78392</v>
      </c>
      <c r="CE72" s="92"/>
      <c r="CF72" s="92"/>
      <c r="CG72" s="92"/>
      <c r="CH72" s="92"/>
      <c r="CI72" s="92"/>
      <c r="CJ72" s="92"/>
      <c r="CK72" s="92"/>
      <c r="CL72" s="92"/>
      <c r="CM72" s="93"/>
      <c r="CN72" s="31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5" customFormat="1" ht="30" customHeight="1">
      <c r="A73" s="54" t="s">
        <v>156</v>
      </c>
      <c r="B73" s="55"/>
      <c r="C73" s="55"/>
      <c r="D73" s="55"/>
      <c r="E73" s="55"/>
      <c r="F73" s="55"/>
      <c r="G73" s="55"/>
      <c r="H73" s="55"/>
      <c r="I73" s="56"/>
      <c r="J73" s="31" t="s">
        <v>193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3"/>
      <c r="BI73" s="88" t="s">
        <v>81</v>
      </c>
      <c r="BJ73" s="89"/>
      <c r="BK73" s="89"/>
      <c r="BL73" s="89"/>
      <c r="BM73" s="89"/>
      <c r="BN73" s="89"/>
      <c r="BO73" s="89"/>
      <c r="BP73" s="89"/>
      <c r="BQ73" s="89"/>
      <c r="BR73" s="89"/>
      <c r="BS73" s="90"/>
      <c r="BT73" s="26">
        <v>396.72475</v>
      </c>
      <c r="BU73" s="27"/>
      <c r="BV73" s="27"/>
      <c r="BW73" s="27"/>
      <c r="BX73" s="27"/>
      <c r="BY73" s="27"/>
      <c r="BZ73" s="27"/>
      <c r="CA73" s="27"/>
      <c r="CB73" s="27"/>
      <c r="CC73" s="28"/>
      <c r="CD73" s="26">
        <v>469.2259</v>
      </c>
      <c r="CE73" s="27"/>
      <c r="CF73" s="27"/>
      <c r="CG73" s="27"/>
      <c r="CH73" s="27"/>
      <c r="CI73" s="27"/>
      <c r="CJ73" s="27"/>
      <c r="CK73" s="27"/>
      <c r="CL73" s="27"/>
      <c r="CM73" s="28"/>
      <c r="CN73" s="31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5" customFormat="1" ht="30" customHeight="1">
      <c r="A74" s="54" t="s">
        <v>157</v>
      </c>
      <c r="B74" s="55"/>
      <c r="C74" s="55"/>
      <c r="D74" s="55"/>
      <c r="E74" s="55"/>
      <c r="F74" s="55"/>
      <c r="G74" s="55"/>
      <c r="H74" s="55"/>
      <c r="I74" s="56"/>
      <c r="J74" s="31" t="s">
        <v>194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3"/>
      <c r="BI74" s="88" t="s">
        <v>81</v>
      </c>
      <c r="BJ74" s="89"/>
      <c r="BK74" s="89"/>
      <c r="BL74" s="89"/>
      <c r="BM74" s="89"/>
      <c r="BN74" s="89"/>
      <c r="BO74" s="89"/>
      <c r="BP74" s="89"/>
      <c r="BQ74" s="89"/>
      <c r="BR74" s="89"/>
      <c r="BS74" s="90"/>
      <c r="BT74" s="26">
        <v>379.18145</v>
      </c>
      <c r="BU74" s="27"/>
      <c r="BV74" s="27"/>
      <c r="BW74" s="27"/>
      <c r="BX74" s="27"/>
      <c r="BY74" s="27"/>
      <c r="BZ74" s="27"/>
      <c r="CA74" s="27"/>
      <c r="CB74" s="27"/>
      <c r="CC74" s="28"/>
      <c r="CD74" s="26">
        <v>384.37275</v>
      </c>
      <c r="CE74" s="27"/>
      <c r="CF74" s="27"/>
      <c r="CG74" s="27"/>
      <c r="CH74" s="27"/>
      <c r="CI74" s="27"/>
      <c r="CJ74" s="27"/>
      <c r="CK74" s="27"/>
      <c r="CL74" s="27"/>
      <c r="CM74" s="28"/>
      <c r="CN74" s="31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5" customFormat="1" ht="15" customHeight="1">
      <c r="A75" s="54" t="s">
        <v>82</v>
      </c>
      <c r="B75" s="55"/>
      <c r="C75" s="55"/>
      <c r="D75" s="55"/>
      <c r="E75" s="55"/>
      <c r="F75" s="55"/>
      <c r="G75" s="55"/>
      <c r="H75" s="55"/>
      <c r="I75" s="56"/>
      <c r="J75" s="31" t="s">
        <v>83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3"/>
      <c r="BI75" s="88" t="s">
        <v>67</v>
      </c>
      <c r="BJ75" s="89"/>
      <c r="BK75" s="89"/>
      <c r="BL75" s="89"/>
      <c r="BM75" s="89"/>
      <c r="BN75" s="89"/>
      <c r="BO75" s="89"/>
      <c r="BP75" s="89"/>
      <c r="BQ75" s="89"/>
      <c r="BR75" s="89"/>
      <c r="BS75" s="90"/>
      <c r="BT75" s="26">
        <v>98.1</v>
      </c>
      <c r="BU75" s="27"/>
      <c r="BV75" s="27"/>
      <c r="BW75" s="27"/>
      <c r="BX75" s="27"/>
      <c r="BY75" s="27"/>
      <c r="BZ75" s="27"/>
      <c r="CA75" s="27"/>
      <c r="CB75" s="27"/>
      <c r="CC75" s="28"/>
      <c r="CD75" s="26">
        <v>98.59</v>
      </c>
      <c r="CE75" s="27"/>
      <c r="CF75" s="27"/>
      <c r="CG75" s="27"/>
      <c r="CH75" s="27"/>
      <c r="CI75" s="27"/>
      <c r="CJ75" s="27"/>
      <c r="CK75" s="27"/>
      <c r="CL75" s="27"/>
      <c r="CM75" s="28"/>
      <c r="CN75" s="31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5" customFormat="1" ht="30" customHeight="1">
      <c r="A76" s="54" t="s">
        <v>84</v>
      </c>
      <c r="B76" s="55"/>
      <c r="C76" s="55"/>
      <c r="D76" s="55"/>
      <c r="E76" s="55"/>
      <c r="F76" s="55"/>
      <c r="G76" s="55"/>
      <c r="H76" s="55"/>
      <c r="I76" s="56"/>
      <c r="J76" s="31" t="s">
        <v>85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3"/>
      <c r="BI76" s="88" t="s">
        <v>5</v>
      </c>
      <c r="BJ76" s="89"/>
      <c r="BK76" s="89"/>
      <c r="BL76" s="89"/>
      <c r="BM76" s="89"/>
      <c r="BN76" s="89"/>
      <c r="BO76" s="89"/>
      <c r="BP76" s="89"/>
      <c r="BQ76" s="89"/>
      <c r="BR76" s="89"/>
      <c r="BS76" s="90"/>
      <c r="BT76" s="26"/>
      <c r="BU76" s="27"/>
      <c r="BV76" s="27"/>
      <c r="BW76" s="27"/>
      <c r="BX76" s="27"/>
      <c r="BY76" s="27"/>
      <c r="BZ76" s="27"/>
      <c r="CA76" s="27"/>
      <c r="CB76" s="27"/>
      <c r="CC76" s="28"/>
      <c r="CD76" s="26">
        <v>1741145.5059200001</v>
      </c>
      <c r="CE76" s="27"/>
      <c r="CF76" s="27"/>
      <c r="CG76" s="27"/>
      <c r="CH76" s="27"/>
      <c r="CI76" s="27"/>
      <c r="CJ76" s="27"/>
      <c r="CK76" s="27"/>
      <c r="CL76" s="27"/>
      <c r="CM76" s="28"/>
      <c r="CN76" s="16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s="5" customFormat="1" ht="30" customHeight="1">
      <c r="A77" s="19" t="s">
        <v>86</v>
      </c>
      <c r="B77" s="20"/>
      <c r="C77" s="20"/>
      <c r="D77" s="20"/>
      <c r="E77" s="20"/>
      <c r="F77" s="20"/>
      <c r="G77" s="20"/>
      <c r="H77" s="20"/>
      <c r="I77" s="21"/>
      <c r="J77" s="16" t="s">
        <v>87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8"/>
      <c r="BI77" s="23" t="s">
        <v>5</v>
      </c>
      <c r="BJ77" s="24"/>
      <c r="BK77" s="24"/>
      <c r="BL77" s="24"/>
      <c r="BM77" s="24"/>
      <c r="BN77" s="24"/>
      <c r="BO77" s="24"/>
      <c r="BP77" s="24"/>
      <c r="BQ77" s="24"/>
      <c r="BR77" s="24"/>
      <c r="BS77" s="25"/>
      <c r="BT77" s="85"/>
      <c r="BU77" s="86"/>
      <c r="BV77" s="86"/>
      <c r="BW77" s="86"/>
      <c r="BX77" s="86"/>
      <c r="BY77" s="86"/>
      <c r="BZ77" s="86"/>
      <c r="CA77" s="86"/>
      <c r="CB77" s="86"/>
      <c r="CC77" s="87"/>
      <c r="CD77" s="85"/>
      <c r="CE77" s="86"/>
      <c r="CF77" s="86"/>
      <c r="CG77" s="86"/>
      <c r="CH77" s="86"/>
      <c r="CI77" s="86"/>
      <c r="CJ77" s="86"/>
      <c r="CK77" s="86"/>
      <c r="CL77" s="86"/>
      <c r="CM77" s="87"/>
      <c r="CN77" s="16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</row>
    <row r="78" spans="1:108" s="5" customFormat="1" ht="45" customHeight="1">
      <c r="A78" s="19" t="s">
        <v>88</v>
      </c>
      <c r="B78" s="20"/>
      <c r="C78" s="20"/>
      <c r="D78" s="20"/>
      <c r="E78" s="20"/>
      <c r="F78" s="20"/>
      <c r="G78" s="20"/>
      <c r="H78" s="20"/>
      <c r="I78" s="21"/>
      <c r="J78" s="16" t="s">
        <v>89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8"/>
      <c r="BI78" s="23" t="s">
        <v>67</v>
      </c>
      <c r="BJ78" s="24"/>
      <c r="BK78" s="24"/>
      <c r="BL78" s="24"/>
      <c r="BM78" s="24"/>
      <c r="BN78" s="24"/>
      <c r="BO78" s="24"/>
      <c r="BP78" s="24"/>
      <c r="BQ78" s="24"/>
      <c r="BR78" s="24"/>
      <c r="BS78" s="25"/>
      <c r="BT78" s="26">
        <v>6.17</v>
      </c>
      <c r="BU78" s="27"/>
      <c r="BV78" s="27"/>
      <c r="BW78" s="27"/>
      <c r="BX78" s="27"/>
      <c r="BY78" s="27"/>
      <c r="BZ78" s="27"/>
      <c r="CA78" s="27"/>
      <c r="CB78" s="27"/>
      <c r="CC78" s="28"/>
      <c r="CD78" s="26" t="s">
        <v>38</v>
      </c>
      <c r="CE78" s="27"/>
      <c r="CF78" s="27"/>
      <c r="CG78" s="27"/>
      <c r="CH78" s="27"/>
      <c r="CI78" s="27"/>
      <c r="CJ78" s="27"/>
      <c r="CK78" s="27"/>
      <c r="CL78" s="27"/>
      <c r="CM78" s="28"/>
      <c r="CN78" s="38" t="s">
        <v>38</v>
      </c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0"/>
    </row>
    <row r="80" s="1" customFormat="1" ht="12.75">
      <c r="G80" s="1" t="s">
        <v>18</v>
      </c>
    </row>
    <row r="81" spans="1:108" s="1" customFormat="1" ht="68.25" customHeight="1">
      <c r="A81" s="29" t="s">
        <v>90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</row>
    <row r="82" spans="1:108" s="1" customFormat="1" ht="25.5" customHeight="1">
      <c r="A82" s="29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</row>
    <row r="83" spans="1:108" s="1" customFormat="1" ht="25.5" customHeight="1">
      <c r="A83" s="29" t="s">
        <v>115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" customFormat="1" ht="25.5" customHeight="1">
      <c r="A84" s="29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" customFormat="1" ht="25.5" customHeight="1">
      <c r="A85" s="29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</row>
    <row r="86" ht="3" customHeight="1"/>
  </sheetData>
  <sheetProtection/>
  <mergeCells count="401">
    <mergeCell ref="A4:DD4"/>
    <mergeCell ref="A5:DD5"/>
    <mergeCell ref="A6:DD6"/>
    <mergeCell ref="A7:DD7"/>
    <mergeCell ref="A8:DD8"/>
    <mergeCell ref="A9:DD9"/>
    <mergeCell ref="A10:B13"/>
    <mergeCell ref="J11:BN11"/>
    <mergeCell ref="BO11:DD11"/>
    <mergeCell ref="J12:BN12"/>
    <mergeCell ref="BO12:DD12"/>
    <mergeCell ref="AQ13:AX13"/>
    <mergeCell ref="AY13:AZ13"/>
    <mergeCell ref="BA13:BH13"/>
    <mergeCell ref="BM13:DD13"/>
    <mergeCell ref="A14:BN14"/>
    <mergeCell ref="BO14:DD14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J17:BH17"/>
    <mergeCell ref="BI17:BS17"/>
    <mergeCell ref="BT17:CC17"/>
    <mergeCell ref="CD17:CM17"/>
    <mergeCell ref="CN17:DD17"/>
    <mergeCell ref="A18:I18"/>
    <mergeCell ref="J18:BH18"/>
    <mergeCell ref="BI18:BS18"/>
    <mergeCell ref="BT18:CC18"/>
    <mergeCell ref="CD18:CM18"/>
    <mergeCell ref="CN18:DD18"/>
    <mergeCell ref="A19:I19"/>
    <mergeCell ref="J19:BH19"/>
    <mergeCell ref="BI19:BS19"/>
    <mergeCell ref="BT19:CC19"/>
    <mergeCell ref="CD19:CM19"/>
    <mergeCell ref="CN19:DD19"/>
    <mergeCell ref="A20:I20"/>
    <mergeCell ref="J20:BH20"/>
    <mergeCell ref="BI20:BS20"/>
    <mergeCell ref="BT20:CC20"/>
    <mergeCell ref="CD20:CM20"/>
    <mergeCell ref="CN20:DD20"/>
    <mergeCell ref="A21:I21"/>
    <mergeCell ref="J21:BH21"/>
    <mergeCell ref="BI21:BS21"/>
    <mergeCell ref="BT21:CC21"/>
    <mergeCell ref="CD21:CM21"/>
    <mergeCell ref="CN21:DD21"/>
    <mergeCell ref="A22:I22"/>
    <mergeCell ref="J22:BH22"/>
    <mergeCell ref="BI22:BS22"/>
    <mergeCell ref="BT22:CC22"/>
    <mergeCell ref="CD22:CM22"/>
    <mergeCell ref="CN22:DD22"/>
    <mergeCell ref="A23:I23"/>
    <mergeCell ref="J23:BH23"/>
    <mergeCell ref="BI23:BS23"/>
    <mergeCell ref="BT23:CC23"/>
    <mergeCell ref="CD23:CM23"/>
    <mergeCell ref="CN23:DD23"/>
    <mergeCell ref="A24:I24"/>
    <mergeCell ref="J24:BH24"/>
    <mergeCell ref="BI24:BS24"/>
    <mergeCell ref="BT24:CC24"/>
    <mergeCell ref="CD24:CM24"/>
    <mergeCell ref="CN24:DD24"/>
    <mergeCell ref="A25:I25"/>
    <mergeCell ref="J25:BH25"/>
    <mergeCell ref="BI25:BS25"/>
    <mergeCell ref="BT25:CC25"/>
    <mergeCell ref="CD25:CM25"/>
    <mergeCell ref="CN25:DD25"/>
    <mergeCell ref="A26:I26"/>
    <mergeCell ref="J26:BH26"/>
    <mergeCell ref="BI26:BS26"/>
    <mergeCell ref="BT26:CC26"/>
    <mergeCell ref="CD26:CM26"/>
    <mergeCell ref="CN26:DD26"/>
    <mergeCell ref="A27:I27"/>
    <mergeCell ref="J27:BH27"/>
    <mergeCell ref="BI27:BS27"/>
    <mergeCell ref="BT27:CC27"/>
    <mergeCell ref="CD27:CM27"/>
    <mergeCell ref="CN27:DD27"/>
    <mergeCell ref="A28:I28"/>
    <mergeCell ref="J28:BH28"/>
    <mergeCell ref="BI28:BS28"/>
    <mergeCell ref="BT28:CC28"/>
    <mergeCell ref="CD28:CM28"/>
    <mergeCell ref="CN28:DD28"/>
    <mergeCell ref="A29:I29"/>
    <mergeCell ref="J29:BH29"/>
    <mergeCell ref="BI29:BS29"/>
    <mergeCell ref="BT29:CC29"/>
    <mergeCell ref="CD29:CM29"/>
    <mergeCell ref="CN29:DD29"/>
    <mergeCell ref="A30:I30"/>
    <mergeCell ref="J30:BH30"/>
    <mergeCell ref="BI30:BS30"/>
    <mergeCell ref="BT30:CC30"/>
    <mergeCell ref="CD30:CM30"/>
    <mergeCell ref="CN30:DD30"/>
    <mergeCell ref="A31:I31"/>
    <mergeCell ref="J31:BH31"/>
    <mergeCell ref="BI31:BS31"/>
    <mergeCell ref="BT31:CC31"/>
    <mergeCell ref="CD31:CM31"/>
    <mergeCell ref="CN31:DD31"/>
    <mergeCell ref="A32:I32"/>
    <mergeCell ref="J32:BH32"/>
    <mergeCell ref="BI32:BS32"/>
    <mergeCell ref="BT32:CC32"/>
    <mergeCell ref="CD32:CM32"/>
    <mergeCell ref="CN32:DD32"/>
    <mergeCell ref="A33:I33"/>
    <mergeCell ref="J33:BH33"/>
    <mergeCell ref="BI33:BS33"/>
    <mergeCell ref="BT33:CC33"/>
    <mergeCell ref="CD33:CM33"/>
    <mergeCell ref="CN33:DD33"/>
    <mergeCell ref="A34:I34"/>
    <mergeCell ref="J34:BH34"/>
    <mergeCell ref="BI34:BS34"/>
    <mergeCell ref="BT34:CC34"/>
    <mergeCell ref="CD34:CM34"/>
    <mergeCell ref="CN34:DD34"/>
    <mergeCell ref="A35:I35"/>
    <mergeCell ref="J35:BH35"/>
    <mergeCell ref="BI35:BS35"/>
    <mergeCell ref="BT35:CC35"/>
    <mergeCell ref="CD35:CM35"/>
    <mergeCell ref="CN35:DD35"/>
    <mergeCell ref="A36:I36"/>
    <mergeCell ref="J36:BH36"/>
    <mergeCell ref="BI36:BS36"/>
    <mergeCell ref="BT36:CC36"/>
    <mergeCell ref="CD36:CM36"/>
    <mergeCell ref="CN36:DD36"/>
    <mergeCell ref="A37:I37"/>
    <mergeCell ref="J37:BH37"/>
    <mergeCell ref="BI37:BS37"/>
    <mergeCell ref="BT37:CC37"/>
    <mergeCell ref="CD37:CM37"/>
    <mergeCell ref="CN37:DD37"/>
    <mergeCell ref="A38:I38"/>
    <mergeCell ref="J38:BH38"/>
    <mergeCell ref="BI38:BS38"/>
    <mergeCell ref="BT38:CC38"/>
    <mergeCell ref="CD38:CM38"/>
    <mergeCell ref="CN38:DD38"/>
    <mergeCell ref="A39:I39"/>
    <mergeCell ref="J39:BH39"/>
    <mergeCell ref="BI39:BS39"/>
    <mergeCell ref="BT39:CC39"/>
    <mergeCell ref="CD39:CM39"/>
    <mergeCell ref="CN39:DD39"/>
    <mergeCell ref="A40:I40"/>
    <mergeCell ref="J40:BH40"/>
    <mergeCell ref="BI40:BS40"/>
    <mergeCell ref="BT40:CC40"/>
    <mergeCell ref="CD40:CM40"/>
    <mergeCell ref="CN40:DD40"/>
    <mergeCell ref="A41:I41"/>
    <mergeCell ref="J41:BH41"/>
    <mergeCell ref="BI41:BS41"/>
    <mergeCell ref="BT41:CC41"/>
    <mergeCell ref="CD41:CM41"/>
    <mergeCell ref="CN41:DD41"/>
    <mergeCell ref="A42:I42"/>
    <mergeCell ref="J42:BH42"/>
    <mergeCell ref="BI42:BS42"/>
    <mergeCell ref="BT42:CC42"/>
    <mergeCell ref="CD42:CM42"/>
    <mergeCell ref="CN42:DD42"/>
    <mergeCell ref="A43:I43"/>
    <mergeCell ref="J43:BH43"/>
    <mergeCell ref="BI43:BS43"/>
    <mergeCell ref="BT43:CC43"/>
    <mergeCell ref="CD43:CM43"/>
    <mergeCell ref="CN43:DD43"/>
    <mergeCell ref="A44:I44"/>
    <mergeCell ref="J44:BH44"/>
    <mergeCell ref="BI44:BS44"/>
    <mergeCell ref="BT44:CC44"/>
    <mergeCell ref="CD44:CM44"/>
    <mergeCell ref="CN44:DD44"/>
    <mergeCell ref="A45:I45"/>
    <mergeCell ref="J45:BH45"/>
    <mergeCell ref="BI45:BS45"/>
    <mergeCell ref="BT45:CC45"/>
    <mergeCell ref="CD45:CM45"/>
    <mergeCell ref="CN45:DD45"/>
    <mergeCell ref="A46:I46"/>
    <mergeCell ref="J46:BH46"/>
    <mergeCell ref="BI46:BS46"/>
    <mergeCell ref="BT46:CC46"/>
    <mergeCell ref="CD46:CM46"/>
    <mergeCell ref="CN46:DD46"/>
    <mergeCell ref="A47:I47"/>
    <mergeCell ref="J47:BH47"/>
    <mergeCell ref="BI47:BS47"/>
    <mergeCell ref="BT47:CC47"/>
    <mergeCell ref="CD47:CM47"/>
    <mergeCell ref="CN47:DD47"/>
    <mergeCell ref="A48:I48"/>
    <mergeCell ref="J48:BH48"/>
    <mergeCell ref="BI48:BS48"/>
    <mergeCell ref="BT48:CC48"/>
    <mergeCell ref="CD48:CM48"/>
    <mergeCell ref="CN48:DD48"/>
    <mergeCell ref="A49:I49"/>
    <mergeCell ref="J49:BH49"/>
    <mergeCell ref="BI49:BS49"/>
    <mergeCell ref="BT49:CC49"/>
    <mergeCell ref="CD49:CM49"/>
    <mergeCell ref="CN49:DD49"/>
    <mergeCell ref="A50:I50"/>
    <mergeCell ref="J50:BH50"/>
    <mergeCell ref="BI50:BS50"/>
    <mergeCell ref="BT50:CC50"/>
    <mergeCell ref="CD50:CM50"/>
    <mergeCell ref="CN50:DD50"/>
    <mergeCell ref="A51:I51"/>
    <mergeCell ref="J51:BH51"/>
    <mergeCell ref="BI51:BS51"/>
    <mergeCell ref="BT51:CC51"/>
    <mergeCell ref="CD51:CM51"/>
    <mergeCell ref="CN51:DD51"/>
    <mergeCell ref="A52:I52"/>
    <mergeCell ref="J52:BH52"/>
    <mergeCell ref="BI52:BS52"/>
    <mergeCell ref="BT52:CC52"/>
    <mergeCell ref="CD52:CM52"/>
    <mergeCell ref="CN52:DD52"/>
    <mergeCell ref="A53:I53"/>
    <mergeCell ref="J53:BH53"/>
    <mergeCell ref="BI53:BS53"/>
    <mergeCell ref="BT53:CC53"/>
    <mergeCell ref="CD53:CM53"/>
    <mergeCell ref="CN53:DD53"/>
    <mergeCell ref="A54:I54"/>
    <mergeCell ref="J54:BH54"/>
    <mergeCell ref="BI54:BS54"/>
    <mergeCell ref="BT54:CC54"/>
    <mergeCell ref="CD54:CM54"/>
    <mergeCell ref="CN54:DD54"/>
    <mergeCell ref="A55:I55"/>
    <mergeCell ref="J55:BH55"/>
    <mergeCell ref="BI55:BS55"/>
    <mergeCell ref="BT55:CC55"/>
    <mergeCell ref="CD55:CM55"/>
    <mergeCell ref="CN55:DD55"/>
    <mergeCell ref="A56:I56"/>
    <mergeCell ref="J56:BH56"/>
    <mergeCell ref="BI56:BS56"/>
    <mergeCell ref="BT56:CC56"/>
    <mergeCell ref="CD56:CM56"/>
    <mergeCell ref="CN56:DD56"/>
    <mergeCell ref="A57:I57"/>
    <mergeCell ref="J57:BH57"/>
    <mergeCell ref="BI57:BS57"/>
    <mergeCell ref="BT57:CC57"/>
    <mergeCell ref="CD57:CM57"/>
    <mergeCell ref="CN57:DD57"/>
    <mergeCell ref="A58:I58"/>
    <mergeCell ref="J58:BH58"/>
    <mergeCell ref="BI58:BS58"/>
    <mergeCell ref="BT58:CC58"/>
    <mergeCell ref="CD58:CM58"/>
    <mergeCell ref="CN58:DD58"/>
    <mergeCell ref="A59:I59"/>
    <mergeCell ref="J59:BH59"/>
    <mergeCell ref="BI59:BS59"/>
    <mergeCell ref="BT59:CC59"/>
    <mergeCell ref="CD59:CM59"/>
    <mergeCell ref="CN59:DD59"/>
    <mergeCell ref="A60:I60"/>
    <mergeCell ref="J60:BH60"/>
    <mergeCell ref="BI60:BS60"/>
    <mergeCell ref="BT60:CC60"/>
    <mergeCell ref="CD60:CM60"/>
    <mergeCell ref="CN60:DD60"/>
    <mergeCell ref="A61:I61"/>
    <mergeCell ref="J61:BH61"/>
    <mergeCell ref="BI61:BS61"/>
    <mergeCell ref="BT61:CC61"/>
    <mergeCell ref="CD61:CM61"/>
    <mergeCell ref="CN61:DD61"/>
    <mergeCell ref="A62:I62"/>
    <mergeCell ref="J62:BH62"/>
    <mergeCell ref="BI62:BS62"/>
    <mergeCell ref="BT62:CC62"/>
    <mergeCell ref="CD62:CM62"/>
    <mergeCell ref="CN62:DD62"/>
    <mergeCell ref="A63:I63"/>
    <mergeCell ref="J63:BH63"/>
    <mergeCell ref="BI63:BS63"/>
    <mergeCell ref="BT63:CC63"/>
    <mergeCell ref="CD63:CM63"/>
    <mergeCell ref="CN63:DD63"/>
    <mergeCell ref="A64:I64"/>
    <mergeCell ref="J64:BH64"/>
    <mergeCell ref="BI64:BS64"/>
    <mergeCell ref="BT64:CC64"/>
    <mergeCell ref="CD64:CM64"/>
    <mergeCell ref="CN64:DD64"/>
    <mergeCell ref="A65:I65"/>
    <mergeCell ref="J65:BH65"/>
    <mergeCell ref="BI65:BS65"/>
    <mergeCell ref="BT65:CC65"/>
    <mergeCell ref="CD65:CM65"/>
    <mergeCell ref="CN65:DD65"/>
    <mergeCell ref="A66:I66"/>
    <mergeCell ref="J66:BH66"/>
    <mergeCell ref="BI66:BS66"/>
    <mergeCell ref="BT66:CC66"/>
    <mergeCell ref="CD66:CM66"/>
    <mergeCell ref="CN66:DD66"/>
    <mergeCell ref="A67:I67"/>
    <mergeCell ref="J67:BH67"/>
    <mergeCell ref="BI67:BS67"/>
    <mergeCell ref="BT67:CC67"/>
    <mergeCell ref="CD67:CM67"/>
    <mergeCell ref="CN67:DD67"/>
    <mergeCell ref="A68:I68"/>
    <mergeCell ref="J68:BH68"/>
    <mergeCell ref="BI68:BS68"/>
    <mergeCell ref="BT68:CC68"/>
    <mergeCell ref="CD68:CM68"/>
    <mergeCell ref="CN68:DD68"/>
    <mergeCell ref="A69:I69"/>
    <mergeCell ref="J69:BH69"/>
    <mergeCell ref="BI69:BS69"/>
    <mergeCell ref="BT69:CC69"/>
    <mergeCell ref="CD69:CM69"/>
    <mergeCell ref="CN69:DD69"/>
    <mergeCell ref="A70:I70"/>
    <mergeCell ref="J70:BH70"/>
    <mergeCell ref="BI70:BS70"/>
    <mergeCell ref="BT70:CC70"/>
    <mergeCell ref="CD70:CM70"/>
    <mergeCell ref="CN70:DD70"/>
    <mergeCell ref="A71:I71"/>
    <mergeCell ref="J71:BH71"/>
    <mergeCell ref="BI71:BS71"/>
    <mergeCell ref="BT71:CC71"/>
    <mergeCell ref="CD71:CM71"/>
    <mergeCell ref="CN71:DD71"/>
    <mergeCell ref="A72:I72"/>
    <mergeCell ref="J72:BH72"/>
    <mergeCell ref="BI72:BS72"/>
    <mergeCell ref="BT72:CC72"/>
    <mergeCell ref="CD72:CM72"/>
    <mergeCell ref="CN72:DD72"/>
    <mergeCell ref="A73:I73"/>
    <mergeCell ref="J73:BH73"/>
    <mergeCell ref="BI73:BS73"/>
    <mergeCell ref="BT73:CC73"/>
    <mergeCell ref="CD73:CM73"/>
    <mergeCell ref="CN73:DD73"/>
    <mergeCell ref="A74:I74"/>
    <mergeCell ref="J74:BH74"/>
    <mergeCell ref="BI74:BS74"/>
    <mergeCell ref="BT74:CC74"/>
    <mergeCell ref="CD74:CM74"/>
    <mergeCell ref="CN74:DD74"/>
    <mergeCell ref="A75:I75"/>
    <mergeCell ref="J75:BH75"/>
    <mergeCell ref="BI75:BS75"/>
    <mergeCell ref="BT75:CC75"/>
    <mergeCell ref="CD75:CM75"/>
    <mergeCell ref="CN75:DD75"/>
    <mergeCell ref="A76:I76"/>
    <mergeCell ref="J76:BH76"/>
    <mergeCell ref="BI76:BS76"/>
    <mergeCell ref="BT76:CC76"/>
    <mergeCell ref="CD76:CM76"/>
    <mergeCell ref="CN76:DD76"/>
    <mergeCell ref="CN78:DD78"/>
    <mergeCell ref="A77:I77"/>
    <mergeCell ref="J77:BH77"/>
    <mergeCell ref="BI77:BS77"/>
    <mergeCell ref="BT77:CC77"/>
    <mergeCell ref="CD77:CM77"/>
    <mergeCell ref="CN77:DD77"/>
    <mergeCell ref="A81:DD81"/>
    <mergeCell ref="A82:DD82"/>
    <mergeCell ref="A83:DD83"/>
    <mergeCell ref="A84:DD84"/>
    <mergeCell ref="A85:DD85"/>
    <mergeCell ref="A78:I78"/>
    <mergeCell ref="J78:BH78"/>
    <mergeCell ref="BI78:BS78"/>
    <mergeCell ref="BT78:CC78"/>
    <mergeCell ref="CD78:CM7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Третьякова Наталья Алексеевна</cp:lastModifiedBy>
  <cp:lastPrinted>2019-03-05T11:41:40Z</cp:lastPrinted>
  <dcterms:created xsi:type="dcterms:W3CDTF">2010-05-19T10:50:44Z</dcterms:created>
  <dcterms:modified xsi:type="dcterms:W3CDTF">2024-03-29T07:16:05Z</dcterms:modified>
  <cp:category/>
  <cp:version/>
  <cp:contentType/>
  <cp:contentStatus/>
</cp:coreProperties>
</file>