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0" windowHeight="6390" tabRatio="892" activeTab="0"/>
  </bookViews>
  <sheets>
    <sheet name="приложение 6.1" sheetId="1" r:id="rId1"/>
    <sheet name="приложение 6.2" sheetId="2" r:id="rId2"/>
    <sheet name="приложение 6.3" sheetId="3" r:id="rId3"/>
  </sheets>
  <definedNames>
    <definedName name="_xlnm.Print_Area" localSheetId="0">'приложение 6.1'!$A$1:$M$63</definedName>
    <definedName name="_xlnm.Print_Area" localSheetId="1">'приложение 6.2'!$A$1:$E$50</definedName>
    <definedName name="_xlnm.Print_Area" localSheetId="2">'приложение 6.3'!$A$1:$N$60</definedName>
  </definedNames>
  <calcPr fullCalcOnLoad="1"/>
</workbook>
</file>

<file path=xl/sharedStrings.xml><?xml version="1.0" encoding="utf-8"?>
<sst xmlns="http://schemas.openxmlformats.org/spreadsheetml/2006/main" count="194" uniqueCount="139">
  <si>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</si>
  <si>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</si>
  <si>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</si>
  <si>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</si>
  <si>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</si>
  <si>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</si>
  <si>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</si>
  <si>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</si>
  <si>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</si>
  <si>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</si>
  <si>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</si>
  <si>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Источник финансирования</t>
  </si>
  <si>
    <t>Причины отклонений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</si>
  <si>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</si>
  <si>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</si>
  <si>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</si>
  <si>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</si>
  <si>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</si>
  <si>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</si>
  <si>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</si>
  <si>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</si>
  <si>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</si>
  <si>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</si>
  <si>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</si>
  <si>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</si>
  <si>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 xml:space="preserve">ВСЕГО, </t>
  </si>
  <si>
    <t>Объект 1</t>
  </si>
  <si>
    <t>…</t>
  </si>
  <si>
    <t>Объект 2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</si>
  <si>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</si>
  <si>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</si>
  <si>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</si>
  <si>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</si>
  <si>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</si>
  <si>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</si>
  <si>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</si>
  <si>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</si>
  <si>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2.5.</t>
  </si>
  <si>
    <t>Наименование проекта</t>
  </si>
  <si>
    <t>млн.рублей</t>
  </si>
  <si>
    <t>Справочно: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</si>
  <si>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</si>
  <si>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</si>
  <si>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</si>
  <si>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</si>
  <si>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</si>
  <si>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</si>
  <si>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</si>
  <si>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</si>
  <si>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</si>
  <si>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</si>
  <si>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</si>
  <si>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</si>
  <si>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</si>
  <si>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</si>
  <si>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</si>
  <si>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</si>
  <si>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</si>
  <si>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</si>
  <si>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</si>
  <si>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</si>
  <si>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</si>
  <si>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</si>
  <si>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</si>
  <si>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факт***</t>
  </si>
  <si>
    <t>1.5.</t>
  </si>
  <si>
    <t>к приказу Минэнерго России</t>
  </si>
  <si>
    <t>Утверждаю</t>
  </si>
  <si>
    <t>М.П.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</si>
  <si>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</si>
  <si>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</si>
  <si>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</si>
  <si>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</si>
  <si>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для ОГК/ТГК, в том числе</t>
  </si>
  <si>
    <t>ДПМ</t>
  </si>
  <si>
    <t>вне ДПМ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</si>
  <si>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</si>
  <si>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</si>
  <si>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</si>
  <si>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</si>
  <si>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</si>
  <si>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</si>
  <si>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</si>
  <si>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</si>
  <si>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</si>
  <si>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Остаток собственных средств на начало года</t>
  </si>
  <si>
    <t>Освоено 
(закрыто актами 
выполненных работ)
млн.рублей</t>
  </si>
  <si>
    <t>1.1.4.</t>
  </si>
  <si>
    <t xml:space="preserve">Остаток стоимости на начало года * </t>
  </si>
  <si>
    <t>Осталось профинансировать по результатам отчетного периода *</t>
  </si>
  <si>
    <t>Приложение  № 6.1</t>
  </si>
  <si>
    <t>Приложение  № 6.2</t>
  </si>
  <si>
    <t>Приложение  № 6.3</t>
  </si>
  <si>
    <t>Введено 
(оформлено актами ввода в эксплуатацию)
млн.рублей</t>
  </si>
  <si>
    <t>от «24» марта 2010 г. № 114</t>
  </si>
  <si>
    <t xml:space="preserve">Проект № 8 "Реконструкция СТП-2083, КТП-216, МП-399, КТП-271, КТП-182, КТП-224, РТП-1515, КТП-1220, ТП-73, РТП-1538, РТП-1523, ТП-69, РТП-1542, ТП-229, ТП-299, СТП-2081, СТП-2071, КТП-153 взамен выбывающих основных фондов" </t>
  </si>
  <si>
    <t>Объект № 6  "Реконструкция РТП-1538, РТП-1523, ТП-69"</t>
  </si>
  <si>
    <t>Объект № 7 "Реконструкция РТП-1542, ТП-229"</t>
  </si>
  <si>
    <t>_______________Г.М.Крук</t>
  </si>
  <si>
    <t>Проект 1 "Реконструкция РТП-1527 и распределительных сетей в микрорайоне "Первомайский" г. Королев Московская область, взамен выбывающих основных фондов"</t>
  </si>
  <si>
    <t xml:space="preserve"> Объект 3 "Прокладка 2-ух кабельных линий КЛ-6 кВ от проектируемой РТП до места врезки в л.326, в л.344 на ТП-211, взамен выбывающих основных фондов"</t>
  </si>
  <si>
    <t xml:space="preserve">Объект № 5 "Прокладка 2-ух кабельных линий КЛ-6 кВ от проектируемой РТП до места врезки в л.345 на ТП-201, до места врезки в л.24 на ТП-126, до места врезки с 2 КЛ-6 кВ на ТП-20 (НИИ-4), перезавод 4-х кабельных линий ф. 304, ф. 206, л. 343, л.24  в проектируемую РТП, взамен выбывающих основных фондов"  </t>
  </si>
  <si>
    <t>Объект № 6 "Прокладка кабельной линии КЛ-6 кВ от проектируемой РТП до ТП-250, взамен выбывающих основных фондов"</t>
  </si>
  <si>
    <t>Объект № 7 "Прокладка кабельной линии КЛ-6 кВ от проектируемой РТП до места врезки в л. 344 на КТП-301, взамен выбывающих основных фондов"</t>
  </si>
  <si>
    <t>Проект 2 "Реконструкция электроснабжения частной жилой застройки в юго-восточной части г. Королев Московской области, взамен выбывающих основных фондов"</t>
  </si>
  <si>
    <t>Объект № 2
«Монтаж СТП с установкой и наладкой силовых трансформаторов типа ТМГ 10/0,4 кВ и прокладкой воздушных линий 10 и 0,4 кВ, взамен выбывающих основных фондов»</t>
  </si>
  <si>
    <t>Объект № 3
«Прокладка кабельных линий КЛ-10 кВ от распределительной трансформа- торной подстанции РТП-1535 до ТП-330, взамен выбывающих основных фондов»</t>
  </si>
  <si>
    <t>Объект № 6
«Прокладка кабельной линии КЛ-10 кВ от РТП-1538 до вновь устанавливаемой МРП, взамен выбывающих основных фондов»</t>
  </si>
  <si>
    <t>Объект № 7
«Прокладка кабельной линии КЛ-10 кВ от МРП на ул. Нахимова до вновь устанавливаемых МРП на ул. Книжная и ул. Пограничников, взамен выбывающих основных фондов»</t>
  </si>
  <si>
    <t xml:space="preserve">Проект № 3 "Реконструкция ТП-299, ТП-73, ТП-229, СТП-2080, СТП-2081, КТП-153, СТП-2083, СТП-2071, РТП-1538, РТП-1523, ТП-206, ТП-27, ТП-472, ТП-168, ТП-225, КТП-397, СТП-2090, КТП-136, КТП-176, КТП-174, КТП-182 в связи с увеличением мощности" </t>
  </si>
  <si>
    <t>Объект №1 "Реконструкция  ТП-299, ТП-73, ТП-229, СТП-2080, СТП-2081, КТП-153, СТП-2083, СТП-2071, РТП-1538 и РТП-1523"</t>
  </si>
  <si>
    <t>Объект № 2 "Реконструкция  ТП-206, ТП-27, ТП-472, ТП-168, ТП-225, КТП-397, СТП-2090, КТП-136, КТП-176, КТП-174, КТП-182"</t>
  </si>
  <si>
    <t>Проект 4 "Реконструкция ТП-23, ТП-25, ТП-27, ТП-14, ТП-419, ТП-148, ТП-395, ТП-35, ТП-36, ТП-78, РТП-1526, РТП-1544, ТП-56, РТП-1537, КРУН-2 и распределительных сетей, взамен выбывающих основных фондов"</t>
  </si>
  <si>
    <t>Объект № 1
"Реконструкция ТП-36, взамен выбывающих основных фондов"</t>
  </si>
  <si>
    <t>Объект № 2
«Прокладка кабельных линий КЛ-6 кВ от РУ-6 кВ реконструируемой ТП-36, взамен выбывающих основных фондов»</t>
  </si>
  <si>
    <t>Объект № 4
"Реконструкция РУ-6 кВ РТП-1526, взамен выбывающих основных фондов"</t>
  </si>
  <si>
    <t>Объект № 5
"Реконструкция РУ-10 кВ РТП-1544, взамен выбывающих основных фондов"</t>
  </si>
  <si>
    <t>Объект № 6
"Реконструкция РУ-6 кВ ТП-14, ТП-23, ТП-25, ТП-27, ТП-35, взамен выбывающих основных фондов"</t>
  </si>
  <si>
    <t>Объект № 7
"Реконструкция РУ-10 кВ ТП-148, ТП-419, взамен выбывающих основных фондов"</t>
  </si>
  <si>
    <t>Объект № 8
"Реконструкция РУ-0,4 кВ РТП-1537, ТП-148, ТП-395, ТП-78, ТП-35, взамен выбывающих основных фондов"</t>
  </si>
  <si>
    <t>Объект № 10
«Прокладка КЛ-0,4 кВ от РУ-0,4 кВ ТП-35 до ВРУ детского сада № 2 "Малышка", взамен выбывающих основных фондов»</t>
  </si>
  <si>
    <t>Объект № 11
«Прокладка КЛ-0,4 кВ от РУ-0,4 кВ ТП-35 до ВРУ жилого дома №2 по ул.Трудовой, взамен выбывающих основных фондов»</t>
  </si>
  <si>
    <t>Объект № 12
«Прокладка КЛ-0,4 кВ  от РУ-0,4 кВ ТП-35 до ВРУ жилого дома № 5 по ул.Садовая, до ВРУ жилого дома № 7 по ул.Садовая, взамен выбывающих основных фондов»</t>
  </si>
  <si>
    <t>Объект № 13
«Прокладка кабельной перемычки КЛ-0,4 кВ от ВРУ жилого дома № 2 по ул. Трудовая  до ВРУ жилого дома № 1 по ул. Грабина, взамен выбывающих основных фондов»</t>
  </si>
  <si>
    <t>Проект № 6 "Реконструкция распределительных сетей напряжением 6 кВ и трансформаторной подстанции мкр. Зеленый Бор сельского поселения Тарасовка Пушкинского района Моск. обл. Объект № 3 "Перевод существующих распределительных сетей воздушных линий ВЛ-0,4 кВ"</t>
  </si>
  <si>
    <t>Проект 7 "Реконструкция РТП-1515, расположенной по адресу: г. Королев, мкр. Текстильщик. Прокладка КЛ-6 кВ фидер 102 от РТП-1515, II этап"</t>
  </si>
  <si>
    <t>Возврат НДС</t>
  </si>
  <si>
    <t>Объем финансирования
 [2014 год]</t>
  </si>
  <si>
    <t>_______________ Г.М.Крук</t>
  </si>
  <si>
    <t>ИТОГО</t>
  </si>
  <si>
    <t>____________(Г.М. Крук)</t>
  </si>
  <si>
    <t>МВА</t>
  </si>
  <si>
    <t>КМ</t>
  </si>
  <si>
    <t>Отчет об исполнении инвестиционной программы АО "Королевская электросеть" за 2014 год, млн. рублей с НДС
(представляется ежегодно)</t>
  </si>
  <si>
    <t>Директор АО "Королевская электросеть"</t>
  </si>
  <si>
    <t>Отчет об источниках финансирования инвестиционной программы АО "Королевская электросеть" за 2014 год, млн. рублей 
(представляется ежегодно)</t>
  </si>
  <si>
    <t>« 20 » февраля 2015 года</t>
  </si>
  <si>
    <t>"20" февраля 2015г.</t>
  </si>
  <si>
    <t>Отчет о вводах/выводах объектов
(представляется ежегодно) за 2014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</si>
</sst>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00"/>
  </numFmts>
  <fonts count="2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16" fontId="1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2" fontId="24" fillId="0" borderId="0" xfId="0" applyNumberFormat="1" applyFont="1" applyAlignment="1">
      <alignment horizontal="righ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7" fontId="1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177" fontId="1" fillId="25" borderId="10" xfId="0" applyNumberFormat="1" applyFont="1" applyFill="1" applyBorder="1" applyAlignment="1">
      <alignment horizontal="center" vertical="center" wrapText="1"/>
    </xf>
    <xf numFmtId="177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177" fontId="0" fillId="25" borderId="10" xfId="0" applyNumberFormat="1" applyFont="1" applyFill="1" applyBorder="1" applyAlignment="1">
      <alignment horizontal="left" vertical="center" wrapText="1"/>
    </xf>
    <xf numFmtId="177" fontId="1" fillId="25" borderId="19" xfId="0" applyNumberFormat="1" applyFont="1" applyFill="1" applyBorder="1" applyAlignment="1">
      <alignment horizontal="center" vertical="center" wrapText="1"/>
    </xf>
    <xf numFmtId="1" fontId="0" fillId="0" borderId="10" xfId="53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177" fontId="0" fillId="0" borderId="15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177" fontId="1" fillId="0" borderId="1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wrapText="1"/>
    </xf>
    <xf numFmtId="177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5" xfId="0" applyFont="1" applyBorder="1" applyAlignment="1">
      <alignment vertical="top"/>
    </xf>
    <xf numFmtId="177" fontId="1" fillId="0" borderId="15" xfId="0" applyNumberFormat="1" applyFont="1" applyBorder="1" applyAlignment="1">
      <alignment horizontal="center" vertical="center"/>
    </xf>
    <xf numFmtId="0" fontId="1" fillId="26" borderId="19" xfId="0" applyFont="1" applyFill="1" applyBorder="1" applyAlignment="1">
      <alignment horizontal="left" wrapText="1"/>
    </xf>
    <xf numFmtId="177" fontId="1" fillId="26" borderId="1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26" borderId="20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left" vertical="center" wrapText="1"/>
    </xf>
    <xf numFmtId="0" fontId="1" fillId="26" borderId="10" xfId="0" applyFont="1" applyFill="1" applyBorder="1" applyAlignment="1">
      <alignment horizontal="center" vertical="center" wrapText="1"/>
    </xf>
    <xf numFmtId="177" fontId="1" fillId="26" borderId="10" xfId="0" applyNumberFormat="1" applyFont="1" applyFill="1" applyBorder="1" applyAlignment="1">
      <alignment horizontal="center" vertical="center" wrapText="1"/>
    </xf>
    <xf numFmtId="177" fontId="0" fillId="26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left" vertical="center" wrapText="1"/>
    </xf>
    <xf numFmtId="0" fontId="28" fillId="26" borderId="10" xfId="0" applyFont="1" applyFill="1" applyBorder="1" applyAlignment="1">
      <alignment horizontal="left" vertical="center" wrapText="1"/>
    </xf>
    <xf numFmtId="177" fontId="1" fillId="26" borderId="19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24" fillId="0" borderId="0" xfId="0" applyNumberFormat="1" applyFont="1" applyAlignment="1">
      <alignment horizontal="right" vertical="top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M68"/>
  <sheetViews>
    <sheetView tabSelected="1" view="pageBreakPreview" zoomScale="60" zoomScaleNormal="70" zoomScalePageLayoutView="0" workbookViewId="0" topLeftCell="A46">
      <selection activeCell="M33" sqref="M33"/>
    </sheetView>
  </sheetViews>
  <sheetFormatPr defaultColWidth="9.00390625" defaultRowHeight="15.75"/>
  <cols>
    <col min="1" max="1" width="11.00390625" style="1" bestFit="1" customWidth="1"/>
    <col min="2" max="2" width="37.25390625" style="1" bestFit="1" customWidth="1"/>
    <col min="3" max="3" width="13.375" style="1" customWidth="1"/>
    <col min="4" max="4" width="16.50390625" style="1" customWidth="1"/>
    <col min="5" max="5" width="17.25390625" style="1" customWidth="1"/>
    <col min="6" max="6" width="20.625" style="42" customWidth="1"/>
    <col min="7" max="7" width="18.625" style="42" customWidth="1"/>
    <col min="8" max="8" width="16.875" style="1" customWidth="1"/>
    <col min="9" max="9" width="12.25390625" style="1" customWidth="1"/>
    <col min="10" max="10" width="6.25390625" style="1" customWidth="1"/>
    <col min="11" max="12" width="14.375" style="1" customWidth="1"/>
    <col min="13" max="13" width="37.50390625" style="1" customWidth="1"/>
    <col min="14" max="16384" width="9.00390625" style="1" customWidth="1"/>
  </cols>
  <sheetData>
    <row r="2" ht="15.75">
      <c r="M2" s="2" t="s">
        <v>90</v>
      </c>
    </row>
    <row r="3" ht="15.75">
      <c r="M3" s="2" t="s">
        <v>66</v>
      </c>
    </row>
    <row r="4" ht="15.75">
      <c r="M4" s="2" t="s">
        <v>94</v>
      </c>
    </row>
    <row r="5" ht="15.75">
      <c r="M5" s="2"/>
    </row>
    <row r="6" ht="15.75">
      <c r="A6" s="12"/>
    </row>
    <row r="7" spans="1:13" ht="33" customHeight="1">
      <c r="A7" s="106" t="s">
        <v>133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9" ht="15.75">
      <c r="M9" s="2" t="s">
        <v>67</v>
      </c>
    </row>
    <row r="10" ht="15.75">
      <c r="M10" s="2" t="s">
        <v>134</v>
      </c>
    </row>
    <row r="11" ht="15.75">
      <c r="M11" s="2"/>
    </row>
    <row r="12" ht="15.75">
      <c r="M12" s="36" t="s">
        <v>98</v>
      </c>
    </row>
    <row r="13" spans="1:13" ht="15.75">
      <c r="A13" s="12"/>
      <c r="M13" s="2" t="s">
        <v>137</v>
      </c>
    </row>
    <row r="14" spans="1:13" ht="15.75">
      <c r="A14" s="12"/>
      <c r="M14" s="2" t="s">
        <v>68</v>
      </c>
    </row>
    <row r="15" spans="1:13" ht="16.5" thickBot="1">
      <c r="A15" s="12"/>
      <c r="M15" s="2"/>
    </row>
    <row r="16" spans="1:13" ht="41.25" customHeight="1">
      <c r="A16" s="119" t="s">
        <v>10</v>
      </c>
      <c r="B16" s="101" t="s">
        <v>24</v>
      </c>
      <c r="C16" s="101" t="s">
        <v>88</v>
      </c>
      <c r="D16" s="110" t="s">
        <v>127</v>
      </c>
      <c r="E16" s="111"/>
      <c r="F16" s="103" t="s">
        <v>86</v>
      </c>
      <c r="G16" s="103" t="s">
        <v>93</v>
      </c>
      <c r="H16" s="103" t="s">
        <v>89</v>
      </c>
      <c r="I16" s="101" t="s">
        <v>60</v>
      </c>
      <c r="J16" s="101"/>
      <c r="K16" s="101"/>
      <c r="L16" s="101"/>
      <c r="M16" s="116" t="s">
        <v>12</v>
      </c>
    </row>
    <row r="17" spans="1:13" ht="41.25" customHeight="1">
      <c r="A17" s="120"/>
      <c r="B17" s="102"/>
      <c r="C17" s="102"/>
      <c r="D17" s="112"/>
      <c r="E17" s="113"/>
      <c r="F17" s="104"/>
      <c r="G17" s="104"/>
      <c r="H17" s="104"/>
      <c r="I17" s="102" t="s">
        <v>39</v>
      </c>
      <c r="J17" s="102" t="s">
        <v>56</v>
      </c>
      <c r="K17" s="102" t="s">
        <v>54</v>
      </c>
      <c r="L17" s="102"/>
      <c r="M17" s="117"/>
    </row>
    <row r="18" spans="1:13" ht="89.25" customHeight="1">
      <c r="A18" s="120"/>
      <c r="B18" s="102"/>
      <c r="C18" s="102"/>
      <c r="D18" s="11" t="s">
        <v>63</v>
      </c>
      <c r="E18" s="11" t="s">
        <v>64</v>
      </c>
      <c r="F18" s="105"/>
      <c r="G18" s="105"/>
      <c r="H18" s="105"/>
      <c r="I18" s="102"/>
      <c r="J18" s="102"/>
      <c r="K18" s="11" t="s">
        <v>53</v>
      </c>
      <c r="L18" s="11" t="s">
        <v>55</v>
      </c>
      <c r="M18" s="118"/>
    </row>
    <row r="19" spans="1:13" ht="24.75" customHeight="1">
      <c r="A19" s="20"/>
      <c r="B19" s="19" t="s">
        <v>25</v>
      </c>
      <c r="C19" s="19">
        <v>0</v>
      </c>
      <c r="D19" s="58">
        <f>D20+D56</f>
        <v>50.461</v>
      </c>
      <c r="E19" s="58">
        <f>E20+E56</f>
        <v>50.6137286806</v>
      </c>
      <c r="F19" s="58">
        <f>F20+F56</f>
        <v>49.47904347399999</v>
      </c>
      <c r="G19" s="58">
        <f>G20+G56</f>
        <v>0</v>
      </c>
      <c r="H19" s="59">
        <f>H20+H56</f>
        <v>-0.15272868059999747</v>
      </c>
      <c r="I19" s="58"/>
      <c r="J19" s="4"/>
      <c r="K19" s="4"/>
      <c r="L19" s="4"/>
      <c r="M19" s="5"/>
    </row>
    <row r="20" spans="1:13" ht="33.75" customHeight="1">
      <c r="A20" s="20" t="s">
        <v>1</v>
      </c>
      <c r="B20" s="19" t="s">
        <v>59</v>
      </c>
      <c r="C20" s="19">
        <v>0</v>
      </c>
      <c r="D20" s="58">
        <f>D21+D52</f>
        <v>50.461</v>
      </c>
      <c r="E20" s="58">
        <f>E21+E52</f>
        <v>50.6137286806</v>
      </c>
      <c r="F20" s="58">
        <f>F21+F52</f>
        <v>49.47904347399999</v>
      </c>
      <c r="G20" s="58">
        <f>G21+G52</f>
        <v>0</v>
      </c>
      <c r="H20" s="58">
        <f>H21+H52</f>
        <v>-0.15272868059999747</v>
      </c>
      <c r="I20" s="59"/>
      <c r="J20" s="4"/>
      <c r="K20" s="4"/>
      <c r="L20" s="4"/>
      <c r="M20" s="5"/>
    </row>
    <row r="21" spans="1:13" ht="33.75" customHeight="1">
      <c r="A21" s="34" t="s">
        <v>2</v>
      </c>
      <c r="B21" s="19" t="s">
        <v>58</v>
      </c>
      <c r="C21" s="19">
        <v>0</v>
      </c>
      <c r="D21" s="58">
        <f>D22+D27+D32+D35+D47+D48+D49</f>
        <v>50.461</v>
      </c>
      <c r="E21" s="58">
        <f>E22+E27+E32+E35+E47+E48+E49</f>
        <v>50.6137286806</v>
      </c>
      <c r="F21" s="58">
        <f>F22+F27+F32+F35+F47+F48+F49</f>
        <v>49.47904347399999</v>
      </c>
      <c r="G21" s="58">
        <f>G22+G27+G32+G35+G47+G48+G49</f>
        <v>0</v>
      </c>
      <c r="H21" s="58">
        <f>H22+H27+H32+H35+H47+H48+H49</f>
        <v>-0.15272868059999747</v>
      </c>
      <c r="I21" s="59"/>
      <c r="J21" s="4"/>
      <c r="K21" s="4"/>
      <c r="L21" s="4"/>
      <c r="M21" s="5"/>
    </row>
    <row r="22" spans="1:13" s="62" customFormat="1" ht="93.75" customHeight="1">
      <c r="A22" s="90">
        <v>1</v>
      </c>
      <c r="B22" s="91" t="s">
        <v>99</v>
      </c>
      <c r="C22" s="92"/>
      <c r="D22" s="93">
        <f>D23+D24+D25+D26</f>
        <v>3.783</v>
      </c>
      <c r="E22" s="93">
        <f>E23+E24+E25+E26</f>
        <v>3.7038448525999996</v>
      </c>
      <c r="F22" s="93">
        <f>F23+F24+F25+F26</f>
        <v>3.7038448525999996</v>
      </c>
      <c r="G22" s="93">
        <f>G23+G24+G25+G26</f>
        <v>0</v>
      </c>
      <c r="H22" s="93">
        <f>H23+H24+H25+H26</f>
        <v>0.07915514740000018</v>
      </c>
      <c r="I22" s="94"/>
      <c r="J22" s="95"/>
      <c r="K22" s="95"/>
      <c r="L22" s="95"/>
      <c r="M22" s="96"/>
    </row>
    <row r="23" spans="1:13" ht="112.5" customHeight="1">
      <c r="A23" s="14"/>
      <c r="B23" s="70" t="s">
        <v>100</v>
      </c>
      <c r="C23" s="63"/>
      <c r="D23" s="64">
        <v>0.939</v>
      </c>
      <c r="E23" s="64">
        <f>0.72728458*1.18</f>
        <v>0.8581958043999999</v>
      </c>
      <c r="F23" s="65">
        <f>0.72728458*1.18</f>
        <v>0.8581958043999999</v>
      </c>
      <c r="G23" s="64">
        <v>0</v>
      </c>
      <c r="H23" s="64">
        <f>D23-E23</f>
        <v>0.08080419560000007</v>
      </c>
      <c r="I23" s="65"/>
      <c r="J23" s="66"/>
      <c r="K23" s="66"/>
      <c r="L23" s="66"/>
      <c r="M23" s="67"/>
    </row>
    <row r="24" spans="1:13" ht="150.75" customHeight="1">
      <c r="A24" s="14"/>
      <c r="B24" s="70" t="s">
        <v>101</v>
      </c>
      <c r="C24" s="63"/>
      <c r="D24" s="64">
        <v>1.156</v>
      </c>
      <c r="E24" s="64">
        <f>0.98962045*1.18</f>
        <v>1.1677521309999999</v>
      </c>
      <c r="F24" s="65">
        <f>0.98962045*1.18</f>
        <v>1.1677521309999999</v>
      </c>
      <c r="G24" s="64">
        <v>0</v>
      </c>
      <c r="H24" s="64">
        <f>D24-E24</f>
        <v>-0.011752130999999943</v>
      </c>
      <c r="I24" s="65"/>
      <c r="J24" s="66"/>
      <c r="K24" s="66"/>
      <c r="L24" s="66"/>
      <c r="M24" s="67"/>
    </row>
    <row r="25" spans="1:13" s="62" customFormat="1" ht="129" customHeight="1">
      <c r="A25" s="14"/>
      <c r="B25" s="70" t="s">
        <v>102</v>
      </c>
      <c r="C25" s="63"/>
      <c r="D25" s="64">
        <v>0.705</v>
      </c>
      <c r="E25" s="64">
        <f>0.6159542*1.18</f>
        <v>0.726825956</v>
      </c>
      <c r="F25" s="65">
        <f>0.6159542*1.18</f>
        <v>0.726825956</v>
      </c>
      <c r="G25" s="64">
        <v>0</v>
      </c>
      <c r="H25" s="64">
        <f>D25-E25</f>
        <v>-0.021825956000000035</v>
      </c>
      <c r="I25" s="65"/>
      <c r="J25" s="66"/>
      <c r="K25" s="66"/>
      <c r="L25" s="66"/>
      <c r="M25" s="67"/>
    </row>
    <row r="26" spans="1:13" ht="116.25" customHeight="1">
      <c r="A26" s="14"/>
      <c r="B26" s="70" t="s">
        <v>103</v>
      </c>
      <c r="C26" s="63"/>
      <c r="D26" s="64">
        <v>0.983</v>
      </c>
      <c r="E26" s="64">
        <f>0.80599234*1.18</f>
        <v>0.9510709611999999</v>
      </c>
      <c r="F26" s="65">
        <f>0.80599234*1.18</f>
        <v>0.9510709611999999</v>
      </c>
      <c r="G26" s="64">
        <v>0</v>
      </c>
      <c r="H26" s="64">
        <f>D26-E26</f>
        <v>0.03192903880000009</v>
      </c>
      <c r="I26" s="65"/>
      <c r="J26" s="66"/>
      <c r="K26" s="66"/>
      <c r="L26" s="66"/>
      <c r="M26" s="67"/>
    </row>
    <row r="27" spans="1:13" ht="102.75" customHeight="1">
      <c r="A27" s="90">
        <v>2</v>
      </c>
      <c r="B27" s="91" t="s">
        <v>104</v>
      </c>
      <c r="C27" s="92"/>
      <c r="D27" s="93">
        <f>D28+D29+D30+D31</f>
        <v>6.516000000000001</v>
      </c>
      <c r="E27" s="93">
        <f>E28+E29+E30+E31</f>
        <v>6.656635292999998</v>
      </c>
      <c r="F27" s="94">
        <f>F28+F29+F30+F31</f>
        <v>6.657012492999998</v>
      </c>
      <c r="G27" s="93">
        <f>G28+G29+G30+G31</f>
        <v>0</v>
      </c>
      <c r="H27" s="93">
        <f>H28+H29+H30+H31</f>
        <v>-0.14063529299999844</v>
      </c>
      <c r="I27" s="94"/>
      <c r="J27" s="95"/>
      <c r="K27" s="95"/>
      <c r="L27" s="95"/>
      <c r="M27" s="96"/>
    </row>
    <row r="28" spans="1:13" s="62" customFormat="1" ht="148.5" customHeight="1">
      <c r="A28" s="14"/>
      <c r="B28" s="71" t="s">
        <v>105</v>
      </c>
      <c r="C28" s="63"/>
      <c r="D28" s="64">
        <v>0.339</v>
      </c>
      <c r="E28" s="64">
        <v>0.47962279999999996</v>
      </c>
      <c r="F28" s="65">
        <v>0.48</v>
      </c>
      <c r="G28" s="64">
        <v>0</v>
      </c>
      <c r="H28" s="64">
        <f>D28-E28</f>
        <v>-0.14062279999999994</v>
      </c>
      <c r="I28" s="65"/>
      <c r="J28" s="66"/>
      <c r="K28" s="66"/>
      <c r="L28" s="66"/>
      <c r="M28" s="67"/>
    </row>
    <row r="29" spans="1:13" s="62" customFormat="1" ht="136.5" customHeight="1">
      <c r="A29" s="14"/>
      <c r="B29" s="71" t="s">
        <v>106</v>
      </c>
      <c r="C29" s="63"/>
      <c r="D29" s="64">
        <v>5.953</v>
      </c>
      <c r="E29" s="64">
        <v>5.952812492999999</v>
      </c>
      <c r="F29" s="65">
        <f>5044756.35/1000000*1.18</f>
        <v>5.952812492999999</v>
      </c>
      <c r="G29" s="64">
        <v>0</v>
      </c>
      <c r="H29" s="64">
        <f>D29-E29</f>
        <v>0.00018750700000147447</v>
      </c>
      <c r="I29" s="65"/>
      <c r="J29" s="66"/>
      <c r="K29" s="66"/>
      <c r="L29" s="66"/>
      <c r="M29" s="67"/>
    </row>
    <row r="30" spans="1:13" ht="116.25" customHeight="1">
      <c r="A30" s="14"/>
      <c r="B30" s="71" t="s">
        <v>107</v>
      </c>
      <c r="C30" s="63"/>
      <c r="D30" s="64">
        <v>0.112</v>
      </c>
      <c r="E30" s="64">
        <v>0.11209999999999999</v>
      </c>
      <c r="F30" s="65">
        <f>95000/1000000*1.18</f>
        <v>0.11209999999999999</v>
      </c>
      <c r="G30" s="64">
        <v>0</v>
      </c>
      <c r="H30" s="64">
        <f>D30-E30</f>
        <v>-9.999999999998899E-05</v>
      </c>
      <c r="I30" s="65"/>
      <c r="J30" s="66"/>
      <c r="K30" s="66"/>
      <c r="L30" s="66"/>
      <c r="M30" s="67"/>
    </row>
    <row r="31" spans="1:13" ht="116.25" customHeight="1">
      <c r="A31" s="14"/>
      <c r="B31" s="3" t="s">
        <v>108</v>
      </c>
      <c r="C31" s="63"/>
      <c r="D31" s="64">
        <v>0.112</v>
      </c>
      <c r="E31" s="64">
        <v>0.11209999999999999</v>
      </c>
      <c r="F31" s="65">
        <f>95000/1000000*1.18</f>
        <v>0.11209999999999999</v>
      </c>
      <c r="G31" s="64">
        <v>0</v>
      </c>
      <c r="H31" s="64">
        <f>D31-E31</f>
        <v>-9.999999999998899E-05</v>
      </c>
      <c r="I31" s="65"/>
      <c r="J31" s="66"/>
      <c r="K31" s="66"/>
      <c r="L31" s="66"/>
      <c r="M31" s="67"/>
    </row>
    <row r="32" spans="1:13" s="62" customFormat="1" ht="112.5" customHeight="1">
      <c r="A32" s="97">
        <v>3</v>
      </c>
      <c r="B32" s="98" t="s">
        <v>109</v>
      </c>
      <c r="C32" s="92"/>
      <c r="D32" s="93">
        <f>D33+D34</f>
        <v>12.212</v>
      </c>
      <c r="E32" s="93">
        <f>E33+E34</f>
        <v>11.091999999999999</v>
      </c>
      <c r="F32" s="93">
        <f>F33+F34</f>
        <v>11.536999999999999</v>
      </c>
      <c r="G32" s="93">
        <f>G33+G34</f>
        <v>0</v>
      </c>
      <c r="H32" s="93">
        <f>H33+H34</f>
        <v>1.120000000000001</v>
      </c>
      <c r="I32" s="94"/>
      <c r="J32" s="95"/>
      <c r="K32" s="95"/>
      <c r="L32" s="95"/>
      <c r="M32" s="96"/>
    </row>
    <row r="33" spans="1:13" ht="89.25" customHeight="1">
      <c r="A33" s="14"/>
      <c r="B33" s="72" t="s">
        <v>110</v>
      </c>
      <c r="C33" s="63"/>
      <c r="D33" s="64">
        <v>5.839</v>
      </c>
      <c r="E33" s="64">
        <v>6.029</v>
      </c>
      <c r="F33" s="64">
        <v>6.378</v>
      </c>
      <c r="G33" s="64">
        <v>0</v>
      </c>
      <c r="H33" s="64">
        <f>D33-E33</f>
        <v>-0.1899999999999995</v>
      </c>
      <c r="I33" s="65"/>
      <c r="J33" s="66"/>
      <c r="K33" s="66"/>
      <c r="L33" s="66"/>
      <c r="M33" s="67"/>
    </row>
    <row r="34" spans="1:13" ht="74.25" customHeight="1">
      <c r="A34" s="14"/>
      <c r="B34" s="72" t="s">
        <v>111</v>
      </c>
      <c r="C34" s="63"/>
      <c r="D34" s="64">
        <v>6.373</v>
      </c>
      <c r="E34" s="64">
        <v>5.063</v>
      </c>
      <c r="F34" s="64">
        <v>5.159</v>
      </c>
      <c r="G34" s="64">
        <v>0</v>
      </c>
      <c r="H34" s="64">
        <f>D34-E34</f>
        <v>1.3100000000000005</v>
      </c>
      <c r="I34" s="65"/>
      <c r="J34" s="66"/>
      <c r="K34" s="66"/>
      <c r="L34" s="66"/>
      <c r="M34" s="67"/>
    </row>
    <row r="35" spans="1:13" s="62" customFormat="1" ht="153.75" customHeight="1">
      <c r="A35" s="97">
        <v>4</v>
      </c>
      <c r="B35" s="91" t="s">
        <v>112</v>
      </c>
      <c r="C35" s="92"/>
      <c r="D35" s="93">
        <f>D36+D37+D38+D39+D40+D41+D42+D43+D44+D45+D46</f>
        <v>23.241999999999997</v>
      </c>
      <c r="E35" s="93">
        <f>E36+E37+E38+E39+E40+E41+E42+E43+E44+E45+E46</f>
        <v>24.4530155186</v>
      </c>
      <c r="F35" s="93">
        <f>F36+F37+F38+F39+F40+F41+F42+F43+F44+F45+F46</f>
        <v>24.5230155186</v>
      </c>
      <c r="G35" s="93">
        <f>G36+G37+G38+G39+G40+G41+G42+G43+G44++G45+G46</f>
        <v>0</v>
      </c>
      <c r="H35" s="93">
        <f>H36+H37+H38+H39+H40+H41+H42+H43+H44+H45+H46</f>
        <v>-1.2110155186</v>
      </c>
      <c r="I35" s="94"/>
      <c r="J35" s="95"/>
      <c r="K35" s="95"/>
      <c r="L35" s="95"/>
      <c r="M35" s="96"/>
    </row>
    <row r="36" spans="1:13" s="62" customFormat="1" ht="69" customHeight="1">
      <c r="A36" s="14"/>
      <c r="B36" s="3" t="s">
        <v>113</v>
      </c>
      <c r="C36" s="63"/>
      <c r="D36" s="64">
        <v>0.258</v>
      </c>
      <c r="E36" s="64">
        <v>0</v>
      </c>
      <c r="F36" s="64">
        <v>0</v>
      </c>
      <c r="G36" s="64">
        <v>0</v>
      </c>
      <c r="H36" s="64">
        <f aca="true" t="shared" si="0" ref="H36:H48">D36-E36</f>
        <v>0.258</v>
      </c>
      <c r="I36" s="65"/>
      <c r="J36" s="66"/>
      <c r="K36" s="66"/>
      <c r="L36" s="66"/>
      <c r="M36" s="67"/>
    </row>
    <row r="37" spans="1:13" ht="86.25" customHeight="1">
      <c r="A37" s="14"/>
      <c r="B37" s="3" t="s">
        <v>114</v>
      </c>
      <c r="C37" s="63"/>
      <c r="D37" s="64">
        <v>0.337</v>
      </c>
      <c r="E37" s="64">
        <f>2213482.22/1000000*1.18</f>
        <v>2.6119090196</v>
      </c>
      <c r="F37" s="64">
        <f>2213482.22/1000000*1.18</f>
        <v>2.6119090196</v>
      </c>
      <c r="G37" s="64">
        <v>0</v>
      </c>
      <c r="H37" s="64">
        <f t="shared" si="0"/>
        <v>-2.2749090196</v>
      </c>
      <c r="I37" s="65"/>
      <c r="J37" s="66"/>
      <c r="K37" s="66"/>
      <c r="L37" s="66"/>
      <c r="M37" s="67"/>
    </row>
    <row r="38" spans="1:13" ht="60" customHeight="1">
      <c r="A38" s="14"/>
      <c r="B38" s="3" t="s">
        <v>115</v>
      </c>
      <c r="C38" s="63"/>
      <c r="D38" s="64">
        <v>0.126</v>
      </c>
      <c r="E38" s="64">
        <v>0.296</v>
      </c>
      <c r="F38" s="64">
        <v>0.296</v>
      </c>
      <c r="G38" s="64">
        <v>0</v>
      </c>
      <c r="H38" s="64">
        <f t="shared" si="0"/>
        <v>-0.16999999999999998</v>
      </c>
      <c r="I38" s="65"/>
      <c r="J38" s="66"/>
      <c r="K38" s="66"/>
      <c r="L38" s="66"/>
      <c r="M38" s="67"/>
    </row>
    <row r="39" spans="1:13" ht="57" customHeight="1">
      <c r="A39" s="14"/>
      <c r="B39" s="3" t="s">
        <v>116</v>
      </c>
      <c r="C39" s="63"/>
      <c r="D39" s="64">
        <v>0.126</v>
      </c>
      <c r="E39" s="64">
        <v>0.296</v>
      </c>
      <c r="F39" s="64">
        <v>0.296</v>
      </c>
      <c r="G39" s="64">
        <v>0</v>
      </c>
      <c r="H39" s="64">
        <f t="shared" si="0"/>
        <v>-0.16999999999999998</v>
      </c>
      <c r="I39" s="65"/>
      <c r="J39" s="66"/>
      <c r="K39" s="66"/>
      <c r="L39" s="66"/>
      <c r="M39" s="67"/>
    </row>
    <row r="40" spans="1:13" ht="68.25" customHeight="1">
      <c r="A40" s="14"/>
      <c r="B40" s="3" t="s">
        <v>117</v>
      </c>
      <c r="C40" s="63"/>
      <c r="D40" s="64">
        <v>11.76</v>
      </c>
      <c r="E40" s="64">
        <v>9.692</v>
      </c>
      <c r="F40" s="64">
        <v>9.762</v>
      </c>
      <c r="G40" s="64">
        <v>0</v>
      </c>
      <c r="H40" s="64">
        <f t="shared" si="0"/>
        <v>2.0679999999999996</v>
      </c>
      <c r="I40" s="65"/>
      <c r="J40" s="66"/>
      <c r="K40" s="66"/>
      <c r="L40" s="66"/>
      <c r="M40" s="67"/>
    </row>
    <row r="41" spans="1:13" ht="75.75" customHeight="1">
      <c r="A41" s="14"/>
      <c r="B41" s="3" t="s">
        <v>118</v>
      </c>
      <c r="C41" s="64"/>
      <c r="D41" s="64">
        <v>7.362</v>
      </c>
      <c r="E41" s="64">
        <v>6.848</v>
      </c>
      <c r="F41" s="64">
        <v>6.848</v>
      </c>
      <c r="G41" s="64">
        <v>0</v>
      </c>
      <c r="H41" s="64">
        <f t="shared" si="0"/>
        <v>0.5140000000000002</v>
      </c>
      <c r="I41" s="65"/>
      <c r="J41" s="66"/>
      <c r="K41" s="66"/>
      <c r="L41" s="66"/>
      <c r="M41" s="67"/>
    </row>
    <row r="42" spans="1:13" ht="79.5" customHeight="1">
      <c r="A42" s="14"/>
      <c r="B42" s="3" t="s">
        <v>119</v>
      </c>
      <c r="C42" s="68"/>
      <c r="D42" s="68">
        <v>2</v>
      </c>
      <c r="E42" s="68">
        <v>3.418</v>
      </c>
      <c r="F42" s="65">
        <v>3.418</v>
      </c>
      <c r="G42" s="65">
        <v>0</v>
      </c>
      <c r="H42" s="65">
        <f t="shared" si="0"/>
        <v>-1.4180000000000001</v>
      </c>
      <c r="I42" s="66"/>
      <c r="J42" s="66"/>
      <c r="K42" s="66"/>
      <c r="L42" s="66"/>
      <c r="M42" s="67"/>
    </row>
    <row r="43" spans="1:13" ht="98.25" customHeight="1">
      <c r="A43" s="14"/>
      <c r="B43" s="3" t="s">
        <v>120</v>
      </c>
      <c r="C43" s="64"/>
      <c r="D43" s="68">
        <v>0.262</v>
      </c>
      <c r="E43" s="68">
        <f>199676/1000000*1.18</f>
        <v>0.23561767999999997</v>
      </c>
      <c r="F43" s="65">
        <f>199676/1000000*1.18</f>
        <v>0.23561767999999997</v>
      </c>
      <c r="G43" s="65">
        <v>0</v>
      </c>
      <c r="H43" s="65">
        <f t="shared" si="0"/>
        <v>0.026382320000000042</v>
      </c>
      <c r="I43" s="66"/>
      <c r="J43" s="66"/>
      <c r="K43" s="66"/>
      <c r="L43" s="66"/>
      <c r="M43" s="67"/>
    </row>
    <row r="44" spans="1:13" ht="93.75" customHeight="1">
      <c r="A44" s="14"/>
      <c r="B44" s="3" t="s">
        <v>121</v>
      </c>
      <c r="C44" s="68"/>
      <c r="D44" s="68">
        <v>0.211</v>
      </c>
      <c r="E44" s="68">
        <f>154235.9/1000000*1.18</f>
        <v>0.18199836199999997</v>
      </c>
      <c r="F44" s="65">
        <f>154235.9/1000000*1.18</f>
        <v>0.18199836199999997</v>
      </c>
      <c r="G44" s="65">
        <v>0</v>
      </c>
      <c r="H44" s="65">
        <f t="shared" si="0"/>
        <v>0.029001638000000024</v>
      </c>
      <c r="I44" s="66"/>
      <c r="J44" s="66"/>
      <c r="K44" s="66"/>
      <c r="L44" s="66"/>
      <c r="M44" s="67"/>
    </row>
    <row r="45" spans="1:13" ht="107.25" customHeight="1">
      <c r="A45" s="14"/>
      <c r="B45" s="3" t="s">
        <v>122</v>
      </c>
      <c r="C45" s="68"/>
      <c r="D45" s="68">
        <v>0.487</v>
      </c>
      <c r="E45" s="68">
        <f>496250.25/1000000*1.18</f>
        <v>0.5855752949999999</v>
      </c>
      <c r="F45" s="65">
        <f>496250.25/1000000*1.18</f>
        <v>0.5855752949999999</v>
      </c>
      <c r="G45" s="65">
        <v>0</v>
      </c>
      <c r="H45" s="65">
        <f t="shared" si="0"/>
        <v>-0.09857529499999995</v>
      </c>
      <c r="I45" s="66"/>
      <c r="J45" s="66"/>
      <c r="K45" s="66"/>
      <c r="L45" s="66"/>
      <c r="M45" s="67"/>
    </row>
    <row r="46" spans="1:13" ht="105.75" customHeight="1">
      <c r="A46" s="14"/>
      <c r="B46" s="3" t="s">
        <v>123</v>
      </c>
      <c r="C46" s="68"/>
      <c r="D46" s="64">
        <v>0.313</v>
      </c>
      <c r="E46" s="64">
        <f>243995.9/1000000*1.18</f>
        <v>0.28791516199999995</v>
      </c>
      <c r="F46" s="64">
        <f>243995.9/1000000*1.18</f>
        <v>0.28791516199999995</v>
      </c>
      <c r="G46" s="64">
        <v>0</v>
      </c>
      <c r="H46" s="65">
        <f t="shared" si="0"/>
        <v>0.025084838000000054</v>
      </c>
      <c r="I46" s="66"/>
      <c r="J46" s="66"/>
      <c r="K46" s="66"/>
      <c r="L46" s="66"/>
      <c r="M46" s="67"/>
    </row>
    <row r="47" spans="1:13" ht="158.25" customHeight="1">
      <c r="A47" s="97"/>
      <c r="B47" s="99" t="s">
        <v>124</v>
      </c>
      <c r="C47" s="93"/>
      <c r="D47" s="93">
        <v>0.144</v>
      </c>
      <c r="E47" s="93">
        <f>121925.94/1000000*1.18</f>
        <v>0.1438726092</v>
      </c>
      <c r="F47" s="100">
        <v>0.144</v>
      </c>
      <c r="G47" s="93">
        <v>0</v>
      </c>
      <c r="H47" s="94">
        <f t="shared" si="0"/>
        <v>0.00012739079999998792</v>
      </c>
      <c r="I47" s="95"/>
      <c r="J47" s="95"/>
      <c r="K47" s="95"/>
      <c r="L47" s="95"/>
      <c r="M47" s="96"/>
    </row>
    <row r="48" spans="1:13" s="62" customFormat="1" ht="103.5" customHeight="1">
      <c r="A48" s="97"/>
      <c r="B48" s="91" t="s">
        <v>125</v>
      </c>
      <c r="C48" s="92"/>
      <c r="D48" s="93">
        <v>2.381</v>
      </c>
      <c r="E48" s="93">
        <f>2018056.82/1000000*1.18</f>
        <v>2.3813070476</v>
      </c>
      <c r="F48" s="93">
        <f>2018056.82/1000000*1.18</f>
        <v>2.3813070476</v>
      </c>
      <c r="G48" s="93">
        <v>0</v>
      </c>
      <c r="H48" s="94">
        <f t="shared" si="0"/>
        <v>-0.0003070476000002209</v>
      </c>
      <c r="I48" s="95"/>
      <c r="J48" s="95"/>
      <c r="K48" s="95"/>
      <c r="L48" s="95"/>
      <c r="M48" s="96"/>
    </row>
    <row r="49" spans="1:13" ht="137.25" customHeight="1">
      <c r="A49" s="97">
        <v>5</v>
      </c>
      <c r="B49" s="98" t="s">
        <v>95</v>
      </c>
      <c r="C49" s="92"/>
      <c r="D49" s="93">
        <f>D50+D51</f>
        <v>2.183</v>
      </c>
      <c r="E49" s="93">
        <f>E50+E51</f>
        <v>2.1830533595999997</v>
      </c>
      <c r="F49" s="100">
        <f>F50+F51</f>
        <v>0.5328635622</v>
      </c>
      <c r="G49" s="93">
        <f>G50+G51</f>
        <v>0</v>
      </c>
      <c r="H49" s="94">
        <f>H51+H50</f>
        <v>-5.33595999999692E-05</v>
      </c>
      <c r="I49" s="95"/>
      <c r="J49" s="95"/>
      <c r="K49" s="95"/>
      <c r="L49" s="95"/>
      <c r="M49" s="96"/>
    </row>
    <row r="50" spans="1:13" ht="41.25" customHeight="1">
      <c r="A50" s="14"/>
      <c r="B50" s="72" t="s">
        <v>96</v>
      </c>
      <c r="C50" s="63"/>
      <c r="D50" s="64">
        <v>1.65</v>
      </c>
      <c r="E50" s="64">
        <f>1398465.93/1000000*1.18</f>
        <v>1.6501897974</v>
      </c>
      <c r="F50" s="69">
        <v>0</v>
      </c>
      <c r="G50" s="64">
        <v>0</v>
      </c>
      <c r="H50" s="65">
        <f>D50-E50</f>
        <v>-0.00018979740000002465</v>
      </c>
      <c r="I50" s="66"/>
      <c r="J50" s="66"/>
      <c r="K50" s="66"/>
      <c r="L50" s="66"/>
      <c r="M50" s="67"/>
    </row>
    <row r="51" spans="1:13" ht="38.25" customHeight="1" thickBot="1">
      <c r="A51" s="14"/>
      <c r="B51" s="73" t="s">
        <v>97</v>
      </c>
      <c r="C51" s="63"/>
      <c r="D51" s="64">
        <v>0.533</v>
      </c>
      <c r="E51" s="64">
        <f>451579.29/1000000*1.18</f>
        <v>0.5328635622</v>
      </c>
      <c r="F51" s="69">
        <f>451579.29/1000000*1.18</f>
        <v>0.5328635622</v>
      </c>
      <c r="G51" s="64">
        <v>0</v>
      </c>
      <c r="H51" s="65">
        <f>D51-E51</f>
        <v>0.00013643780000005545</v>
      </c>
      <c r="I51" s="66"/>
      <c r="J51" s="66"/>
      <c r="K51" s="66"/>
      <c r="L51" s="66"/>
      <c r="M51" s="67"/>
    </row>
    <row r="52" spans="1:13" ht="21.75" customHeight="1">
      <c r="A52" s="114" t="s">
        <v>40</v>
      </c>
      <c r="B52" s="115"/>
      <c r="C52" s="3"/>
      <c r="D52" s="3"/>
      <c r="E52" s="3"/>
      <c r="F52" s="4"/>
      <c r="G52" s="4"/>
      <c r="H52" s="4"/>
      <c r="I52" s="4"/>
      <c r="J52" s="4"/>
      <c r="K52" s="4"/>
      <c r="L52" s="4"/>
      <c r="M52" s="5"/>
    </row>
    <row r="53" spans="1:13" ht="31.5">
      <c r="A53" s="20"/>
      <c r="B53" s="19" t="s">
        <v>57</v>
      </c>
      <c r="C53" s="19"/>
      <c r="D53" s="3"/>
      <c r="E53" s="3"/>
      <c r="F53" s="4"/>
      <c r="G53" s="4"/>
      <c r="H53" s="4"/>
      <c r="I53" s="4"/>
      <c r="J53" s="4"/>
      <c r="K53" s="4"/>
      <c r="L53" s="4"/>
      <c r="M53" s="5"/>
    </row>
    <row r="54" spans="1:13" ht="15.75">
      <c r="A54" s="14">
        <v>1</v>
      </c>
      <c r="B54" s="3" t="s">
        <v>26</v>
      </c>
      <c r="C54" s="3"/>
      <c r="D54" s="3"/>
      <c r="E54" s="3"/>
      <c r="F54" s="4"/>
      <c r="G54" s="4"/>
      <c r="H54" s="4"/>
      <c r="I54" s="4"/>
      <c r="J54" s="4"/>
      <c r="K54" s="4"/>
      <c r="L54" s="4"/>
      <c r="M54" s="5"/>
    </row>
    <row r="55" spans="1:13" ht="15.75">
      <c r="A55" s="14">
        <v>2</v>
      </c>
      <c r="B55" s="3" t="s">
        <v>28</v>
      </c>
      <c r="C55" s="3"/>
      <c r="D55" s="3"/>
      <c r="E55" s="3"/>
      <c r="F55" s="4"/>
      <c r="G55" s="4"/>
      <c r="H55" s="4"/>
      <c r="I55" s="4"/>
      <c r="J55" s="4"/>
      <c r="K55" s="4"/>
      <c r="L55" s="4"/>
      <c r="M55" s="5"/>
    </row>
    <row r="56" spans="1:13" ht="16.5" thickBot="1">
      <c r="A56" s="28" t="s">
        <v>27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30"/>
    </row>
    <row r="57" spans="1:13" ht="15.75">
      <c r="A57" s="26"/>
      <c r="B57" s="2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 ht="15.75">
      <c r="A58" s="26"/>
      <c r="B58" s="27" t="s">
        <v>69</v>
      </c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5.75" customHeight="1">
      <c r="A59" s="26"/>
      <c r="B59" s="109" t="s">
        <v>70</v>
      </c>
      <c r="C59" s="109"/>
      <c r="D59" s="109"/>
      <c r="E59" s="109"/>
      <c r="F59" s="26"/>
      <c r="G59" s="26"/>
      <c r="H59" s="26"/>
      <c r="I59" s="26"/>
      <c r="J59" s="26"/>
      <c r="K59" s="26"/>
      <c r="L59" s="26"/>
      <c r="M59" s="26"/>
    </row>
    <row r="60" spans="1:13" ht="15.75">
      <c r="A60" s="21"/>
      <c r="B60" s="1" t="s">
        <v>71</v>
      </c>
      <c r="F60" s="21"/>
      <c r="G60" s="21"/>
      <c r="H60" s="21"/>
      <c r="I60" s="21"/>
      <c r="J60" s="21"/>
      <c r="K60" s="21"/>
      <c r="L60" s="21"/>
      <c r="M60" s="21"/>
    </row>
    <row r="61" spans="1:13" ht="15.75">
      <c r="A61" s="21"/>
      <c r="F61" s="21"/>
      <c r="G61" s="21"/>
      <c r="H61" s="21"/>
      <c r="I61" s="21"/>
      <c r="J61" s="21"/>
      <c r="K61" s="21"/>
      <c r="L61" s="21"/>
      <c r="M61" s="21"/>
    </row>
    <row r="62" spans="1:13" ht="15.75" customHeight="1">
      <c r="A62" s="21"/>
      <c r="B62" s="108" t="s">
        <v>72</v>
      </c>
      <c r="C62" s="108"/>
      <c r="D62" s="108"/>
      <c r="E62" s="108"/>
      <c r="F62" s="21"/>
      <c r="G62" s="21"/>
      <c r="H62" s="21"/>
      <c r="I62" s="21"/>
      <c r="J62" s="21"/>
      <c r="K62" s="21"/>
      <c r="L62" s="21"/>
      <c r="M62" s="21"/>
    </row>
    <row r="63" spans="1:13" ht="15.75">
      <c r="A63" s="21"/>
      <c r="B63" s="9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ht="15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ht="15.75">
      <c r="A65" s="10"/>
    </row>
    <row r="66" spans="1:3" ht="15.75">
      <c r="A66" s="16"/>
      <c r="C66" s="17"/>
    </row>
    <row r="67" spans="4:13" ht="15.75">
      <c r="D67" s="18"/>
      <c r="F67" s="47"/>
      <c r="G67" s="47"/>
      <c r="H67" s="22"/>
      <c r="I67" s="22"/>
      <c r="J67" s="22"/>
      <c r="K67" s="22"/>
      <c r="L67" s="22"/>
      <c r="M67" s="22"/>
    </row>
    <row r="68" spans="1:4" ht="15.75">
      <c r="A68" s="13"/>
      <c r="D68" s="12"/>
    </row>
  </sheetData>
  <sheetProtection/>
  <mergeCells count="16">
    <mergeCell ref="A7:M7"/>
    <mergeCell ref="B62:E62"/>
    <mergeCell ref="B59:E59"/>
    <mergeCell ref="D16:E17"/>
    <mergeCell ref="A52:B52"/>
    <mergeCell ref="M16:M18"/>
    <mergeCell ref="I16:L16"/>
    <mergeCell ref="A16:A18"/>
    <mergeCell ref="H16:H18"/>
    <mergeCell ref="J17:J18"/>
    <mergeCell ref="B16:B18"/>
    <mergeCell ref="K17:L17"/>
    <mergeCell ref="I17:I18"/>
    <mergeCell ref="C16:C18"/>
    <mergeCell ref="F16:F18"/>
    <mergeCell ref="G16:G18"/>
  </mergeCells>
  <conditionalFormatting sqref="B35">
    <cfRule type="expression" priority="1" dxfId="0" stopIfTrue="1">
      <formula>#REF!="Г"</formula>
    </cfRule>
  </conditionalFormatting>
  <printOptions/>
  <pageMargins left="0.5905511811023623" right="0.1968503937007874" top="0.3937007874015748" bottom="0.3937007874015748" header="0.5118110236220472" footer="0.5118110236220472"/>
  <pageSetup fitToHeight="3" fitToWidth="1" horizontalDpi="600" verticalDpi="600" orientation="portrait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G73"/>
  <sheetViews>
    <sheetView view="pageBreakPreview" zoomScale="80" zoomScaleSheetLayoutView="80" zoomScalePageLayoutView="0" workbookViewId="0" topLeftCell="A4">
      <selection activeCell="A1" sqref="A1:E50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39.625" style="1" customWidth="1"/>
    <col min="6" max="16384" width="9.00390625" style="1" customWidth="1"/>
  </cols>
  <sheetData>
    <row r="2" ht="15.75">
      <c r="E2" s="2" t="s">
        <v>91</v>
      </c>
    </row>
    <row r="3" ht="15.75">
      <c r="E3" s="2" t="s">
        <v>66</v>
      </c>
    </row>
    <row r="4" ht="15.75">
      <c r="E4" s="2" t="s">
        <v>94</v>
      </c>
    </row>
    <row r="5" ht="15.75">
      <c r="E5" s="2"/>
    </row>
    <row r="6" spans="1:7" ht="31.5" customHeight="1">
      <c r="A6" s="106" t="s">
        <v>135</v>
      </c>
      <c r="B6" s="107"/>
      <c r="C6" s="107"/>
      <c r="D6" s="107"/>
      <c r="E6" s="107"/>
      <c r="F6" s="121"/>
      <c r="G6" s="121"/>
    </row>
    <row r="7" spans="1:7" ht="15.75">
      <c r="A7" s="55"/>
      <c r="B7" s="55"/>
      <c r="C7" s="55"/>
      <c r="D7" s="55"/>
      <c r="E7" s="55"/>
      <c r="F7" s="15"/>
      <c r="G7" s="15"/>
    </row>
    <row r="8" ht="15.75">
      <c r="E8" s="2" t="s">
        <v>67</v>
      </c>
    </row>
    <row r="9" ht="15.75">
      <c r="E9" s="2" t="s">
        <v>134</v>
      </c>
    </row>
    <row r="10" ht="15.75">
      <c r="E10" s="2"/>
    </row>
    <row r="11" ht="15.75">
      <c r="E11" s="36" t="s">
        <v>128</v>
      </c>
    </row>
    <row r="12" ht="15.75">
      <c r="E12" s="2" t="s">
        <v>137</v>
      </c>
    </row>
    <row r="13" ht="15.75">
      <c r="E13" s="2" t="s">
        <v>68</v>
      </c>
    </row>
    <row r="14" spans="1:7" ht="16.5" thickBot="1">
      <c r="A14" s="12"/>
      <c r="E14" s="2"/>
      <c r="F14" s="15"/>
      <c r="G14" s="15"/>
    </row>
    <row r="15" spans="1:5" ht="32.25" customHeight="1">
      <c r="A15" s="119" t="s">
        <v>10</v>
      </c>
      <c r="B15" s="101" t="s">
        <v>11</v>
      </c>
      <c r="C15" s="110" t="s">
        <v>127</v>
      </c>
      <c r="D15" s="111"/>
      <c r="E15" s="124" t="s">
        <v>12</v>
      </c>
    </row>
    <row r="16" spans="1:5" ht="15.75">
      <c r="A16" s="120"/>
      <c r="B16" s="102"/>
      <c r="C16" s="112"/>
      <c r="D16" s="113"/>
      <c r="E16" s="125"/>
    </row>
    <row r="17" spans="1:5" ht="16.5" thickBot="1">
      <c r="A17" s="122"/>
      <c r="B17" s="123"/>
      <c r="C17" s="32" t="s">
        <v>50</v>
      </c>
      <c r="D17" s="32" t="s">
        <v>61</v>
      </c>
      <c r="E17" s="126"/>
    </row>
    <row r="18" spans="1:7" ht="15.75">
      <c r="A18" s="54">
        <v>1</v>
      </c>
      <c r="B18" s="52" t="s">
        <v>15</v>
      </c>
      <c r="C18" s="60">
        <f>C19+C26</f>
        <v>42.76387</v>
      </c>
      <c r="D18" s="60">
        <f>D19+D26+D30+D31</f>
        <v>42.892999999999994</v>
      </c>
      <c r="E18" s="31"/>
      <c r="F18" s="6"/>
      <c r="G18" s="6"/>
    </row>
    <row r="19" spans="1:5" ht="31.5">
      <c r="A19" s="41" t="s">
        <v>2</v>
      </c>
      <c r="B19" s="3" t="s">
        <v>16</v>
      </c>
      <c r="C19" s="59">
        <f>C20</f>
        <v>26</v>
      </c>
      <c r="D19" s="59">
        <f>D20</f>
        <v>26</v>
      </c>
      <c r="E19" s="8"/>
    </row>
    <row r="20" spans="1:5" ht="31.5">
      <c r="A20" s="41" t="s">
        <v>17</v>
      </c>
      <c r="B20" s="3" t="s">
        <v>35</v>
      </c>
      <c r="C20" s="59">
        <v>26</v>
      </c>
      <c r="D20" s="59">
        <v>26</v>
      </c>
      <c r="E20" s="8"/>
    </row>
    <row r="21" spans="1:5" ht="15.75">
      <c r="A21" s="41" t="s">
        <v>29</v>
      </c>
      <c r="B21" s="3" t="s">
        <v>36</v>
      </c>
      <c r="C21" s="59"/>
      <c r="D21" s="59"/>
      <c r="E21" s="8"/>
    </row>
    <row r="22" spans="1:5" ht="47.25">
      <c r="A22" s="41" t="s">
        <v>32</v>
      </c>
      <c r="B22" s="3" t="s">
        <v>42</v>
      </c>
      <c r="C22" s="58"/>
      <c r="D22" s="58"/>
      <c r="E22" s="8"/>
    </row>
    <row r="23" spans="1:5" ht="31.5">
      <c r="A23" s="41" t="s">
        <v>33</v>
      </c>
      <c r="B23" s="3" t="s">
        <v>43</v>
      </c>
      <c r="C23" s="58"/>
      <c r="D23" s="58"/>
      <c r="E23" s="8"/>
    </row>
    <row r="24" spans="1:5" ht="31.5">
      <c r="A24" s="41" t="s">
        <v>34</v>
      </c>
      <c r="B24" s="3" t="s">
        <v>44</v>
      </c>
      <c r="C24" s="59"/>
      <c r="D24" s="59"/>
      <c r="E24" s="8"/>
    </row>
    <row r="25" spans="1:5" ht="15.75">
      <c r="A25" s="41" t="s">
        <v>87</v>
      </c>
      <c r="B25" s="3" t="s">
        <v>76</v>
      </c>
      <c r="C25" s="59"/>
      <c r="D25" s="59"/>
      <c r="E25" s="8"/>
    </row>
    <row r="26" spans="1:5" ht="15.75">
      <c r="A26" s="41" t="s">
        <v>3</v>
      </c>
      <c r="B26" s="3" t="s">
        <v>18</v>
      </c>
      <c r="C26" s="59">
        <f>C27</f>
        <v>16.76387</v>
      </c>
      <c r="D26" s="59">
        <f>D27</f>
        <v>16.764</v>
      </c>
      <c r="E26" s="8"/>
    </row>
    <row r="27" spans="1:5" ht="15.75">
      <c r="A27" s="41" t="s">
        <v>77</v>
      </c>
      <c r="B27" s="3" t="s">
        <v>80</v>
      </c>
      <c r="C27" s="59">
        <v>16.76387</v>
      </c>
      <c r="D27" s="59">
        <v>16.764</v>
      </c>
      <c r="E27" s="8"/>
    </row>
    <row r="28" spans="1:5" ht="15.75">
      <c r="A28" s="41" t="s">
        <v>78</v>
      </c>
      <c r="B28" s="3" t="s">
        <v>81</v>
      </c>
      <c r="C28" s="59"/>
      <c r="D28" s="59"/>
      <c r="E28" s="8"/>
    </row>
    <row r="29" spans="1:5" ht="31.5">
      <c r="A29" s="41" t="s">
        <v>79</v>
      </c>
      <c r="B29" s="3" t="s">
        <v>82</v>
      </c>
      <c r="C29" s="59"/>
      <c r="D29" s="59"/>
      <c r="E29" s="8"/>
    </row>
    <row r="30" spans="1:5" ht="15.75">
      <c r="A30" s="41" t="s">
        <v>9</v>
      </c>
      <c r="B30" s="3" t="s">
        <v>126</v>
      </c>
      <c r="C30" s="59"/>
      <c r="D30" s="59"/>
      <c r="E30" s="8"/>
    </row>
    <row r="31" spans="1:5" ht="15.75">
      <c r="A31" s="41" t="s">
        <v>19</v>
      </c>
      <c r="B31" s="3" t="s">
        <v>20</v>
      </c>
      <c r="C31" s="59"/>
      <c r="D31" s="59">
        <v>0.129</v>
      </c>
      <c r="E31" s="8"/>
    </row>
    <row r="32" spans="1:5" ht="15.75">
      <c r="A32" s="41" t="s">
        <v>21</v>
      </c>
      <c r="B32" s="3" t="s">
        <v>45</v>
      </c>
      <c r="C32" s="59"/>
      <c r="D32" s="59"/>
      <c r="E32" s="8"/>
    </row>
    <row r="33" spans="1:5" ht="32.25" thickBot="1">
      <c r="A33" s="45" t="s">
        <v>65</v>
      </c>
      <c r="B33" s="46" t="s">
        <v>85</v>
      </c>
      <c r="C33" s="74"/>
      <c r="D33" s="74"/>
      <c r="E33" s="23"/>
    </row>
    <row r="34" spans="1:5" ht="15.75">
      <c r="A34" s="51" t="s">
        <v>4</v>
      </c>
      <c r="B34" s="52" t="s">
        <v>46</v>
      </c>
      <c r="C34" s="75"/>
      <c r="D34" s="75"/>
      <c r="E34" s="53"/>
    </row>
    <row r="35" spans="1:5" ht="15.75">
      <c r="A35" s="41" t="s">
        <v>5</v>
      </c>
      <c r="B35" s="3" t="s">
        <v>51</v>
      </c>
      <c r="C35" s="61"/>
      <c r="D35" s="61"/>
      <c r="E35" s="8"/>
    </row>
    <row r="36" spans="1:5" ht="15.75">
      <c r="A36" s="41" t="s">
        <v>6</v>
      </c>
      <c r="B36" s="3" t="s">
        <v>47</v>
      </c>
      <c r="C36" s="61"/>
      <c r="D36" s="61"/>
      <c r="E36" s="8"/>
    </row>
    <row r="37" spans="1:5" ht="21.75" customHeight="1">
      <c r="A37" s="44" t="s">
        <v>7</v>
      </c>
      <c r="B37" s="3" t="s">
        <v>48</v>
      </c>
      <c r="C37" s="76"/>
      <c r="D37" s="76"/>
      <c r="E37" s="39"/>
    </row>
    <row r="38" spans="1:5" ht="15.75">
      <c r="A38" s="44" t="s">
        <v>8</v>
      </c>
      <c r="B38" s="3" t="s">
        <v>22</v>
      </c>
      <c r="C38" s="76"/>
      <c r="D38" s="76"/>
      <c r="E38" s="39"/>
    </row>
    <row r="39" spans="1:5" ht="15.75">
      <c r="A39" s="41" t="s">
        <v>37</v>
      </c>
      <c r="B39" s="3" t="s">
        <v>31</v>
      </c>
      <c r="C39" s="76"/>
      <c r="D39" s="76"/>
      <c r="E39" s="39"/>
    </row>
    <row r="40" spans="1:5" ht="15.75">
      <c r="A40" s="41" t="s">
        <v>41</v>
      </c>
      <c r="B40" s="3" t="s">
        <v>84</v>
      </c>
      <c r="C40" s="76"/>
      <c r="D40" s="76"/>
      <c r="E40" s="39"/>
    </row>
    <row r="41" spans="1:5" ht="16.5" thickBot="1">
      <c r="A41" s="45" t="s">
        <v>83</v>
      </c>
      <c r="B41" s="46" t="s">
        <v>23</v>
      </c>
      <c r="C41" s="77"/>
      <c r="D41" s="77"/>
      <c r="E41" s="40"/>
    </row>
    <row r="42" spans="1:5" ht="31.5">
      <c r="A42" s="48"/>
      <c r="B42" s="49" t="s">
        <v>14</v>
      </c>
      <c r="C42" s="78"/>
      <c r="D42" s="78"/>
      <c r="E42" s="50"/>
    </row>
    <row r="43" spans="1:5" ht="15.75">
      <c r="A43" s="7"/>
      <c r="B43" s="3" t="s">
        <v>73</v>
      </c>
      <c r="C43" s="76"/>
      <c r="D43" s="76"/>
      <c r="E43" s="39"/>
    </row>
    <row r="44" spans="1:5" ht="15.75">
      <c r="A44" s="7"/>
      <c r="B44" s="37" t="s">
        <v>74</v>
      </c>
      <c r="C44" s="76"/>
      <c r="D44" s="76"/>
      <c r="E44" s="39"/>
    </row>
    <row r="45" spans="1:5" ht="16.5" thickBot="1">
      <c r="A45" s="35"/>
      <c r="B45" s="38" t="s">
        <v>75</v>
      </c>
      <c r="C45" s="77"/>
      <c r="D45" s="77"/>
      <c r="E45" s="40"/>
    </row>
    <row r="46" spans="1:5" ht="15.75">
      <c r="A46" s="10"/>
      <c r="B46" s="43"/>
      <c r="C46" s="24"/>
      <c r="D46" s="24"/>
      <c r="E46" s="9"/>
    </row>
    <row r="47" spans="1:4" ht="15.75">
      <c r="A47" s="10" t="s">
        <v>49</v>
      </c>
      <c r="C47" s="21"/>
      <c r="D47" s="21"/>
    </row>
    <row r="48" spans="1:4" ht="15.75">
      <c r="A48" s="10" t="s">
        <v>62</v>
      </c>
      <c r="C48" s="21"/>
      <c r="D48" s="21"/>
    </row>
    <row r="49" spans="1:4" ht="15.75">
      <c r="A49" s="10"/>
      <c r="C49" s="21"/>
      <c r="D49" s="21"/>
    </row>
    <row r="50" spans="1:7" ht="15.75">
      <c r="A50" s="24"/>
      <c r="B50" s="33"/>
      <c r="C50" s="21"/>
      <c r="D50" s="21"/>
      <c r="E50" s="24"/>
      <c r="F50" s="9"/>
      <c r="G50" s="9"/>
    </row>
    <row r="51" spans="3:4" ht="15.75">
      <c r="C51" s="21"/>
      <c r="D51" s="21"/>
    </row>
    <row r="52" spans="3:4" ht="15.75">
      <c r="C52" s="21"/>
      <c r="D52" s="21"/>
    </row>
    <row r="53" spans="3:4" ht="15.75">
      <c r="C53" s="21"/>
      <c r="D53" s="21"/>
    </row>
    <row r="54" spans="3:4" ht="15.75">
      <c r="C54" s="21"/>
      <c r="D54" s="21"/>
    </row>
    <row r="55" spans="3:4" ht="15.75">
      <c r="C55" s="21"/>
      <c r="D55" s="21"/>
    </row>
    <row r="56" spans="3:4" ht="15.75">
      <c r="C56" s="21"/>
      <c r="D56" s="21"/>
    </row>
    <row r="57" spans="3:4" ht="15.75">
      <c r="C57" s="21"/>
      <c r="D57" s="21"/>
    </row>
    <row r="58" spans="3:4" ht="15.75">
      <c r="C58" s="21"/>
      <c r="D58" s="21"/>
    </row>
    <row r="59" spans="3:4" ht="15.75">
      <c r="C59" s="21"/>
      <c r="D59" s="21"/>
    </row>
    <row r="60" spans="3:4" ht="15.75">
      <c r="C60" s="21"/>
      <c r="D60" s="21"/>
    </row>
    <row r="61" spans="3:4" ht="15.75">
      <c r="C61" s="21"/>
      <c r="D61" s="21"/>
    </row>
    <row r="62" spans="3:4" ht="15.75">
      <c r="C62" s="21"/>
      <c r="D62" s="21"/>
    </row>
    <row r="63" spans="3:4" ht="15.75">
      <c r="C63" s="21"/>
      <c r="D63" s="21"/>
    </row>
    <row r="64" spans="3:4" ht="15.75">
      <c r="C64" s="26"/>
      <c r="D64" s="26"/>
    </row>
    <row r="68" spans="3:4" ht="15.75">
      <c r="C68" s="21"/>
      <c r="D68" s="21"/>
    </row>
    <row r="69" spans="3:4" ht="15.75">
      <c r="C69" s="21"/>
      <c r="D69" s="21"/>
    </row>
    <row r="72" ht="15.75">
      <c r="C72" s="18"/>
    </row>
    <row r="73" ht="15.75">
      <c r="C73" s="12"/>
    </row>
  </sheetData>
  <sheetProtection/>
  <mergeCells count="6">
    <mergeCell ref="F6:G6"/>
    <mergeCell ref="A15:A17"/>
    <mergeCell ref="B15:B17"/>
    <mergeCell ref="E15:E17"/>
    <mergeCell ref="C15:D16"/>
    <mergeCell ref="A6:E6"/>
  </mergeCells>
  <printOptions/>
  <pageMargins left="0.984251968503937" right="0.1968503937007874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3:K52"/>
  <sheetViews>
    <sheetView zoomScale="60" zoomScaleNormal="60" zoomScalePageLayoutView="0" workbookViewId="0" topLeftCell="A2">
      <selection activeCell="B9" sqref="B9"/>
    </sheetView>
  </sheetViews>
  <sheetFormatPr defaultColWidth="9.00390625" defaultRowHeight="15.75"/>
  <cols>
    <col min="1" max="1" width="7.25390625" style="1" customWidth="1"/>
    <col min="2" max="2" width="8.50390625" style="1" customWidth="1"/>
    <col min="3" max="3" width="37.50390625" style="1" customWidth="1"/>
    <col min="4" max="4" width="12.125" style="1" customWidth="1"/>
    <col min="5" max="5" width="11.50390625" style="1" customWidth="1"/>
    <col min="6" max="6" width="12.375" style="1" customWidth="1"/>
    <col min="7" max="7" width="11.25390625" style="1" customWidth="1"/>
    <col min="8" max="8" width="10.75390625" style="1" customWidth="1"/>
    <col min="9" max="9" width="12.375" style="1" customWidth="1"/>
    <col min="10" max="10" width="13.25390625" style="1" customWidth="1"/>
    <col min="11" max="11" width="13.625" style="1" customWidth="1"/>
    <col min="12" max="16384" width="9.00390625" style="1" customWidth="1"/>
  </cols>
  <sheetData>
    <row r="3" ht="15.75">
      <c r="J3" s="2"/>
    </row>
    <row r="4" ht="15.75">
      <c r="K4" s="2" t="s">
        <v>92</v>
      </c>
    </row>
    <row r="5" ht="32.25" customHeight="1">
      <c r="K5" s="2" t="s">
        <v>66</v>
      </c>
    </row>
    <row r="6" ht="15.75">
      <c r="K6" s="2" t="s">
        <v>94</v>
      </c>
    </row>
    <row r="7" ht="15.75">
      <c r="K7" s="2"/>
    </row>
    <row r="8" spans="2:11" ht="36" customHeight="1">
      <c r="B8" s="106" t="s">
        <v>138</v>
      </c>
      <c r="C8" s="107"/>
      <c r="D8" s="107"/>
      <c r="E8" s="107"/>
      <c r="F8" s="107"/>
      <c r="G8" s="107"/>
      <c r="H8" s="107"/>
      <c r="I8" s="107"/>
      <c r="J8" s="107"/>
      <c r="K8" s="107"/>
    </row>
    <row r="9" spans="2:11" ht="15.75" customHeight="1">
      <c r="B9" s="55"/>
      <c r="C9" s="55"/>
      <c r="D9" s="55"/>
      <c r="E9" s="55"/>
      <c r="F9" s="55"/>
      <c r="G9" s="55"/>
      <c r="H9" s="55"/>
      <c r="I9" s="55"/>
      <c r="J9" s="55"/>
      <c r="K9" s="55"/>
    </row>
    <row r="10" ht="15.75">
      <c r="K10" s="2" t="s">
        <v>67</v>
      </c>
    </row>
    <row r="11" ht="15.75">
      <c r="K11" s="2" t="s">
        <v>134</v>
      </c>
    </row>
    <row r="12" ht="15.75" customHeight="1">
      <c r="K12" s="2"/>
    </row>
    <row r="13" spans="9:11" ht="15.75" customHeight="1">
      <c r="I13" s="127" t="s">
        <v>130</v>
      </c>
      <c r="J13" s="127"/>
      <c r="K13" s="127"/>
    </row>
    <row r="14" ht="15.75" customHeight="1">
      <c r="K14" s="2" t="s">
        <v>136</v>
      </c>
    </row>
    <row r="15" ht="16.5" thickBot="1">
      <c r="K15" s="2" t="s">
        <v>68</v>
      </c>
    </row>
    <row r="16" ht="99.75" customHeight="1" hidden="1" thickBot="1"/>
    <row r="17" spans="2:11" ht="25.5" customHeight="1">
      <c r="B17" s="128" t="s">
        <v>0</v>
      </c>
      <c r="C17" s="131" t="s">
        <v>38</v>
      </c>
      <c r="D17" s="134" t="s">
        <v>30</v>
      </c>
      <c r="E17" s="134"/>
      <c r="F17" s="134"/>
      <c r="G17" s="134"/>
      <c r="H17" s="134" t="s">
        <v>52</v>
      </c>
      <c r="I17" s="134"/>
      <c r="J17" s="134"/>
      <c r="K17" s="134"/>
    </row>
    <row r="18" spans="2:11" ht="44.25" customHeight="1">
      <c r="B18" s="129"/>
      <c r="C18" s="132"/>
      <c r="D18" s="135" t="s">
        <v>131</v>
      </c>
      <c r="E18" s="136"/>
      <c r="F18" s="135" t="s">
        <v>132</v>
      </c>
      <c r="G18" s="136"/>
      <c r="H18" s="135" t="s">
        <v>131</v>
      </c>
      <c r="I18" s="136"/>
      <c r="J18" s="135" t="s">
        <v>132</v>
      </c>
      <c r="K18" s="136"/>
    </row>
    <row r="19" spans="2:11" ht="91.5" customHeight="1">
      <c r="B19" s="130"/>
      <c r="C19" s="133"/>
      <c r="D19" s="11" t="s">
        <v>50</v>
      </c>
      <c r="E19" s="11" t="s">
        <v>13</v>
      </c>
      <c r="F19" s="11" t="s">
        <v>50</v>
      </c>
      <c r="G19" s="11" t="s">
        <v>13</v>
      </c>
      <c r="H19" s="11" t="s">
        <v>50</v>
      </c>
      <c r="I19" s="11" t="s">
        <v>13</v>
      </c>
      <c r="J19" s="11" t="s">
        <v>50</v>
      </c>
      <c r="K19" s="11" t="s">
        <v>13</v>
      </c>
    </row>
    <row r="20" spans="2:11" ht="22.5" customHeight="1">
      <c r="B20" s="57">
        <v>1</v>
      </c>
      <c r="C20" s="56">
        <v>2</v>
      </c>
      <c r="D20" s="57">
        <v>3</v>
      </c>
      <c r="E20" s="56">
        <v>4</v>
      </c>
      <c r="F20" s="57">
        <v>5</v>
      </c>
      <c r="G20" s="56">
        <v>6</v>
      </c>
      <c r="H20" s="57">
        <v>7</v>
      </c>
      <c r="I20" s="56">
        <v>8</v>
      </c>
      <c r="J20" s="57">
        <v>9</v>
      </c>
      <c r="K20" s="56">
        <v>10</v>
      </c>
    </row>
    <row r="21" spans="2:11" ht="102" customHeight="1">
      <c r="B21" s="88"/>
      <c r="C21" s="84" t="s">
        <v>99</v>
      </c>
      <c r="D21" s="85">
        <v>0</v>
      </c>
      <c r="E21" s="85">
        <v>0</v>
      </c>
      <c r="F21" s="85">
        <v>1.179</v>
      </c>
      <c r="G21" s="85">
        <f>G22+G23+G24+G25</f>
        <v>1.419</v>
      </c>
      <c r="H21" s="85">
        <v>0</v>
      </c>
      <c r="I21" s="85">
        <v>0</v>
      </c>
      <c r="J21" s="85">
        <v>1.179</v>
      </c>
      <c r="K21" s="85">
        <f>K22+K23+K24+K25</f>
        <v>1.419</v>
      </c>
    </row>
    <row r="22" spans="2:11" ht="86.25" customHeight="1">
      <c r="B22" s="86"/>
      <c r="C22" s="80" t="s">
        <v>100</v>
      </c>
      <c r="D22" s="79">
        <v>0</v>
      </c>
      <c r="E22" s="79">
        <v>0</v>
      </c>
      <c r="F22" s="79">
        <v>0.389</v>
      </c>
      <c r="G22" s="79">
        <v>0.398</v>
      </c>
      <c r="H22" s="79">
        <v>0</v>
      </c>
      <c r="I22" s="79">
        <v>0</v>
      </c>
      <c r="J22" s="79">
        <v>0.389</v>
      </c>
      <c r="K22" s="79">
        <v>0.398</v>
      </c>
    </row>
    <row r="23" spans="2:11" ht="147" customHeight="1">
      <c r="B23" s="86"/>
      <c r="C23" s="80" t="s">
        <v>101</v>
      </c>
      <c r="D23" s="79">
        <v>0</v>
      </c>
      <c r="E23" s="79">
        <v>0</v>
      </c>
      <c r="F23" s="79">
        <v>0.356</v>
      </c>
      <c r="G23" s="79">
        <v>0.381</v>
      </c>
      <c r="H23" s="79">
        <v>0</v>
      </c>
      <c r="I23" s="79">
        <v>0</v>
      </c>
      <c r="J23" s="79">
        <v>0.356</v>
      </c>
      <c r="K23" s="79">
        <v>0.381</v>
      </c>
    </row>
    <row r="24" spans="2:11" ht="70.5" customHeight="1">
      <c r="B24" s="86"/>
      <c r="C24" s="80" t="s">
        <v>102</v>
      </c>
      <c r="D24" s="79">
        <v>0</v>
      </c>
      <c r="E24" s="79">
        <v>0</v>
      </c>
      <c r="F24" s="79">
        <v>0.291</v>
      </c>
      <c r="G24" s="79">
        <v>0.296</v>
      </c>
      <c r="H24" s="79">
        <v>0</v>
      </c>
      <c r="I24" s="79">
        <v>0</v>
      </c>
      <c r="J24" s="79">
        <v>0.291</v>
      </c>
      <c r="K24" s="79">
        <v>0.296</v>
      </c>
    </row>
    <row r="25" spans="2:11" ht="78" customHeight="1">
      <c r="B25" s="86"/>
      <c r="C25" s="80" t="s">
        <v>103</v>
      </c>
      <c r="D25" s="79">
        <v>0</v>
      </c>
      <c r="E25" s="79">
        <v>0</v>
      </c>
      <c r="F25" s="79">
        <v>0.143</v>
      </c>
      <c r="G25" s="79">
        <v>0.344</v>
      </c>
      <c r="H25" s="79">
        <v>0</v>
      </c>
      <c r="I25" s="79">
        <v>0</v>
      </c>
      <c r="J25" s="79">
        <v>0.143</v>
      </c>
      <c r="K25" s="79">
        <v>0.344</v>
      </c>
    </row>
    <row r="26" spans="2:11" ht="84.75" customHeight="1">
      <c r="B26" s="88"/>
      <c r="C26" s="84" t="s">
        <v>104</v>
      </c>
      <c r="D26" s="85">
        <v>0</v>
      </c>
      <c r="E26" s="85">
        <v>0</v>
      </c>
      <c r="F26" s="85">
        <v>0.66</v>
      </c>
      <c r="G26" s="85">
        <v>0.66</v>
      </c>
      <c r="H26" s="85">
        <v>0</v>
      </c>
      <c r="I26" s="85">
        <v>0</v>
      </c>
      <c r="J26" s="85">
        <v>0.66</v>
      </c>
      <c r="K26" s="85">
        <v>0.66</v>
      </c>
    </row>
    <row r="27" spans="2:11" ht="102.75" customHeight="1">
      <c r="B27" s="86"/>
      <c r="C27" s="80" t="s">
        <v>105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 ht="93.75" customHeight="1">
      <c r="B28" s="86"/>
      <c r="C28" s="80" t="s">
        <v>106</v>
      </c>
      <c r="D28" s="79">
        <v>0</v>
      </c>
      <c r="E28" s="79">
        <v>0</v>
      </c>
      <c r="F28" s="79">
        <v>0.66</v>
      </c>
      <c r="G28" s="79">
        <v>0.66</v>
      </c>
      <c r="H28" s="79">
        <v>0</v>
      </c>
      <c r="I28" s="79">
        <v>0</v>
      </c>
      <c r="J28" s="79">
        <v>0.66</v>
      </c>
      <c r="K28" s="79">
        <v>0.66</v>
      </c>
    </row>
    <row r="29" spans="2:11" ht="82.5" customHeight="1">
      <c r="B29" s="86"/>
      <c r="C29" s="80" t="s">
        <v>107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 ht="98.25" customHeight="1">
      <c r="B30" s="86"/>
      <c r="C30" s="80" t="s">
        <v>108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</row>
    <row r="31" spans="2:11" ht="132" customHeight="1">
      <c r="B31" s="88"/>
      <c r="C31" s="84" t="s">
        <v>109</v>
      </c>
      <c r="D31" s="85">
        <v>4.93</v>
      </c>
      <c r="E31" s="85">
        <f>E32+E33</f>
        <v>2.7800000000000002</v>
      </c>
      <c r="F31" s="85">
        <v>0</v>
      </c>
      <c r="G31" s="85">
        <v>0</v>
      </c>
      <c r="H31" s="89">
        <f>H32+H33</f>
        <v>2.887</v>
      </c>
      <c r="I31" s="89">
        <f>I32+I33</f>
        <v>2.887</v>
      </c>
      <c r="J31" s="85">
        <v>0</v>
      </c>
      <c r="K31" s="85">
        <v>0</v>
      </c>
    </row>
    <row r="32" spans="2:11" ht="80.25" customHeight="1">
      <c r="B32" s="86"/>
      <c r="C32" s="80" t="s">
        <v>110</v>
      </c>
      <c r="D32" s="79">
        <v>1.84</v>
      </c>
      <c r="E32" s="79">
        <v>1.78</v>
      </c>
      <c r="F32" s="79">
        <v>0</v>
      </c>
      <c r="G32" s="79">
        <v>0</v>
      </c>
      <c r="H32" s="81">
        <v>1.051</v>
      </c>
      <c r="I32" s="81">
        <v>1.051</v>
      </c>
      <c r="J32" s="79">
        <v>0</v>
      </c>
      <c r="K32" s="79">
        <v>0</v>
      </c>
    </row>
    <row r="33" spans="2:11" ht="76.5" customHeight="1">
      <c r="B33" s="86"/>
      <c r="C33" s="80" t="s">
        <v>111</v>
      </c>
      <c r="D33" s="79">
        <v>3.09</v>
      </c>
      <c r="E33" s="79">
        <v>1</v>
      </c>
      <c r="F33" s="79">
        <v>0</v>
      </c>
      <c r="G33" s="79">
        <v>0</v>
      </c>
      <c r="H33" s="81">
        <v>1.836</v>
      </c>
      <c r="I33" s="81">
        <v>1.836</v>
      </c>
      <c r="J33" s="79">
        <v>0</v>
      </c>
      <c r="K33" s="79">
        <v>0</v>
      </c>
    </row>
    <row r="34" spans="2:11" ht="132.75" customHeight="1">
      <c r="B34" s="88"/>
      <c r="C34" s="84" t="s">
        <v>112</v>
      </c>
      <c r="D34" s="85">
        <v>0</v>
      </c>
      <c r="E34" s="85">
        <v>0</v>
      </c>
      <c r="F34" s="85">
        <v>0.722</v>
      </c>
      <c r="G34" s="85">
        <v>0</v>
      </c>
      <c r="H34" s="85">
        <v>0</v>
      </c>
      <c r="I34" s="85">
        <v>0</v>
      </c>
      <c r="J34" s="85">
        <v>0.722</v>
      </c>
      <c r="K34" s="85">
        <v>0</v>
      </c>
    </row>
    <row r="35" spans="2:11" ht="60.75" customHeight="1">
      <c r="B35" s="86"/>
      <c r="C35" s="80" t="s">
        <v>113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</row>
    <row r="36" spans="2:11" ht="75.75" customHeight="1">
      <c r="B36" s="86"/>
      <c r="C36" s="80" t="s">
        <v>114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</row>
    <row r="37" spans="2:11" ht="57.75" customHeight="1">
      <c r="B37" s="86"/>
      <c r="C37" s="80" t="s">
        <v>115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</row>
    <row r="38" spans="2:11" ht="57.75" customHeight="1">
      <c r="B38" s="86"/>
      <c r="C38" s="80" t="s">
        <v>116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</row>
    <row r="39" spans="2:11" ht="63">
      <c r="B39" s="86"/>
      <c r="C39" s="80" t="s">
        <v>117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</row>
    <row r="40" spans="2:11" ht="63">
      <c r="B40" s="86"/>
      <c r="C40" s="80" t="s">
        <v>118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</row>
    <row r="41" spans="2:11" ht="73.5" customHeight="1">
      <c r="B41" s="86"/>
      <c r="C41" s="80" t="s">
        <v>119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</row>
    <row r="42" spans="2:11" ht="84" customHeight="1">
      <c r="B42" s="86"/>
      <c r="C42" s="80" t="s">
        <v>120</v>
      </c>
      <c r="D42" s="79">
        <v>0</v>
      </c>
      <c r="E42" s="79">
        <v>0</v>
      </c>
      <c r="F42" s="79">
        <v>0.112</v>
      </c>
      <c r="G42" s="79">
        <v>0.112</v>
      </c>
      <c r="H42" s="79">
        <v>0</v>
      </c>
      <c r="I42" s="79">
        <v>0</v>
      </c>
      <c r="J42" s="79">
        <v>0.112</v>
      </c>
      <c r="K42" s="79">
        <v>0.112</v>
      </c>
    </row>
    <row r="43" spans="2:11" ht="93.75" customHeight="1">
      <c r="B43" s="86"/>
      <c r="C43" s="80" t="s">
        <v>121</v>
      </c>
      <c r="D43" s="79">
        <v>0</v>
      </c>
      <c r="E43" s="79">
        <v>0</v>
      </c>
      <c r="F43" s="79">
        <v>0.103</v>
      </c>
      <c r="G43" s="79">
        <v>0.103</v>
      </c>
      <c r="H43" s="79">
        <v>0</v>
      </c>
      <c r="I43" s="79">
        <v>0</v>
      </c>
      <c r="J43" s="79">
        <v>0.103</v>
      </c>
      <c r="K43" s="79">
        <v>0.103</v>
      </c>
    </row>
    <row r="44" spans="2:11" ht="93.75" customHeight="1">
      <c r="B44" s="86"/>
      <c r="C44" s="80" t="s">
        <v>122</v>
      </c>
      <c r="D44" s="79">
        <v>0</v>
      </c>
      <c r="E44" s="79">
        <v>0</v>
      </c>
      <c r="F44" s="79">
        <v>0.35</v>
      </c>
      <c r="G44" s="79">
        <v>0.35</v>
      </c>
      <c r="H44" s="79">
        <v>0</v>
      </c>
      <c r="I44" s="79">
        <v>0</v>
      </c>
      <c r="J44" s="79">
        <v>0.35</v>
      </c>
      <c r="K44" s="79">
        <v>0.35</v>
      </c>
    </row>
    <row r="45" spans="2:11" ht="100.5" customHeight="1">
      <c r="B45" s="86"/>
      <c r="C45" s="80" t="s">
        <v>123</v>
      </c>
      <c r="D45" s="79">
        <v>0</v>
      </c>
      <c r="E45" s="79">
        <v>0</v>
      </c>
      <c r="F45" s="79">
        <v>0.157</v>
      </c>
      <c r="G45" s="79">
        <v>0.157</v>
      </c>
      <c r="H45" s="79">
        <v>0</v>
      </c>
      <c r="I45" s="79">
        <v>0</v>
      </c>
      <c r="J45" s="79">
        <v>0.157</v>
      </c>
      <c r="K45" s="79">
        <v>0.157</v>
      </c>
    </row>
    <row r="46" spans="2:11" ht="147.75" customHeight="1" hidden="1">
      <c r="B46" s="88"/>
      <c r="C46" s="84" t="s">
        <v>124</v>
      </c>
      <c r="D46" s="85">
        <v>0</v>
      </c>
      <c r="E46" s="85">
        <v>0</v>
      </c>
      <c r="F46" s="85">
        <v>0.184</v>
      </c>
      <c r="G46" s="85">
        <v>0</v>
      </c>
      <c r="H46" s="85">
        <v>0</v>
      </c>
      <c r="I46" s="85">
        <v>0</v>
      </c>
      <c r="J46" s="85">
        <v>0.184</v>
      </c>
      <c r="K46" s="85">
        <v>0</v>
      </c>
    </row>
    <row r="47" spans="2:11" ht="72.75" customHeight="1" hidden="1">
      <c r="B47" s="88"/>
      <c r="C47" s="84" t="s">
        <v>125</v>
      </c>
      <c r="D47" s="85">
        <v>0</v>
      </c>
      <c r="E47" s="85">
        <v>0</v>
      </c>
      <c r="F47" s="85">
        <v>0.97</v>
      </c>
      <c r="G47" s="85">
        <v>0</v>
      </c>
      <c r="H47" s="85">
        <v>0</v>
      </c>
      <c r="I47" s="85">
        <v>0</v>
      </c>
      <c r="J47" s="85">
        <v>0.97</v>
      </c>
      <c r="K47" s="85">
        <v>0</v>
      </c>
    </row>
    <row r="48" spans="2:11" ht="118.5" customHeight="1" hidden="1">
      <c r="B48" s="88"/>
      <c r="C48" s="84" t="s">
        <v>95</v>
      </c>
      <c r="D48" s="85">
        <v>2.63</v>
      </c>
      <c r="E48" s="85">
        <v>2.63</v>
      </c>
      <c r="F48" s="85">
        <v>0</v>
      </c>
      <c r="G48" s="85">
        <v>0</v>
      </c>
      <c r="H48" s="85">
        <f>H49+H50</f>
        <v>1.2000000000000002</v>
      </c>
      <c r="I48" s="85">
        <f>I49+I50</f>
        <v>1.2000000000000002</v>
      </c>
      <c r="J48" s="85">
        <v>0</v>
      </c>
      <c r="K48" s="85">
        <v>0</v>
      </c>
    </row>
    <row r="49" spans="2:11" ht="31.5" hidden="1">
      <c r="B49" s="86"/>
      <c r="C49" s="80" t="s">
        <v>96</v>
      </c>
      <c r="D49" s="79">
        <v>2</v>
      </c>
      <c r="E49" s="79">
        <v>2</v>
      </c>
      <c r="F49" s="79">
        <v>0</v>
      </c>
      <c r="G49" s="79">
        <v>0</v>
      </c>
      <c r="H49" s="81">
        <v>0.8</v>
      </c>
      <c r="I49" s="81">
        <v>0.8</v>
      </c>
      <c r="J49" s="79">
        <v>0</v>
      </c>
      <c r="K49" s="79">
        <v>0</v>
      </c>
    </row>
    <row r="50" spans="2:11" ht="31.5" hidden="1">
      <c r="B50" s="86"/>
      <c r="C50" s="80" t="s">
        <v>97</v>
      </c>
      <c r="D50" s="79">
        <v>0.63</v>
      </c>
      <c r="E50" s="79">
        <v>0.63</v>
      </c>
      <c r="F50" s="79">
        <v>0</v>
      </c>
      <c r="G50" s="79">
        <v>0</v>
      </c>
      <c r="H50" s="81">
        <v>0.4</v>
      </c>
      <c r="I50" s="81">
        <v>0.4</v>
      </c>
      <c r="J50" s="79">
        <v>0</v>
      </c>
      <c r="K50" s="79">
        <v>0</v>
      </c>
    </row>
    <row r="51" spans="2:11" ht="33" customHeight="1" hidden="1" thickBot="1">
      <c r="B51" s="87"/>
      <c r="C51" s="82" t="s">
        <v>129</v>
      </c>
      <c r="D51" s="83">
        <f aca="true" t="shared" si="0" ref="D51:K51">D21+D26+D31+D34+D46+D47+D48</f>
        <v>7.56</v>
      </c>
      <c r="E51" s="83">
        <f t="shared" si="0"/>
        <v>5.41</v>
      </c>
      <c r="F51" s="83">
        <f t="shared" si="0"/>
        <v>3.715</v>
      </c>
      <c r="G51" s="83">
        <f t="shared" si="0"/>
        <v>2.079</v>
      </c>
      <c r="H51" s="83">
        <f>H21+H26+H31+H34+H46+H47+H48</f>
        <v>4.087</v>
      </c>
      <c r="I51" s="83">
        <f t="shared" si="0"/>
        <v>4.087</v>
      </c>
      <c r="J51" s="83">
        <f t="shared" si="0"/>
        <v>3.715</v>
      </c>
      <c r="K51" s="83">
        <f t="shared" si="0"/>
        <v>2.079</v>
      </c>
    </row>
    <row r="52" ht="15.75">
      <c r="C52" s="1" t="s">
        <v>49</v>
      </c>
    </row>
  </sheetData>
  <sheetProtection/>
  <mergeCells count="10">
    <mergeCell ref="B8:K8"/>
    <mergeCell ref="I13:K13"/>
    <mergeCell ref="B17:B19"/>
    <mergeCell ref="C17:C19"/>
    <mergeCell ref="D17:G17"/>
    <mergeCell ref="H17:K17"/>
    <mergeCell ref="D18:E18"/>
    <mergeCell ref="F18:G18"/>
    <mergeCell ref="H18:I18"/>
    <mergeCell ref="J18:K18"/>
  </mergeCells>
  <printOptions/>
  <pageMargins left="0.3937007874015748" right="0.1968503937007874" top="0.3937007874015748" bottom="0.3937007874015748" header="0.5118110236220472" footer="0.5118110236220472"/>
  <pageSetup fitToHeight="3" fitToWidth="1" horizontalDpi="600" verticalDpi="600" orientation="portrait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Economist2</cp:lastModifiedBy>
  <cp:lastPrinted>2015-02-24T08:54:59Z</cp:lastPrinted>
  <dcterms:created xsi:type="dcterms:W3CDTF">2009-07-27T10:10:26Z</dcterms:created>
  <dcterms:modified xsi:type="dcterms:W3CDTF">2015-02-26T05:36:27Z</dcterms:modified>
  <cp:category/>
  <cp:version/>
  <cp:contentType/>
  <cp:contentStatus/>
</cp:coreProperties>
</file>